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20" activeTab="0"/>
  </bookViews>
  <sheets>
    <sheet name="事業所名等" sheetId="1" r:id="rId1"/>
    <sheet name="報告書入力" sheetId="2" r:id="rId2"/>
    <sheet name="一括有期報告書" sheetId="3" r:id="rId3"/>
    <sheet name="総括表" sheetId="4" r:id="rId4"/>
    <sheet name="コード" sheetId="5" state="hidden" r:id="rId5"/>
  </sheets>
  <definedNames>
    <definedName name="_xlnm.Print_Area" localSheetId="2">'一括有期報告書'!$A$1:$AT$156</definedName>
    <definedName name="_xlnm.Print_Area" localSheetId="3">'総括表'!$E$1:$BL$87</definedName>
    <definedName name="_xlnm.Print_Area" localSheetId="1">'報告書入力'!$E$1:$Z$151</definedName>
    <definedName name="_xlnm.Print_Titles" localSheetId="1">'報告書入力'!$11:$13</definedName>
  </definedNames>
  <calcPr fullCalcOnLoad="1"/>
</workbook>
</file>

<file path=xl/comments2.xml><?xml version="1.0" encoding="utf-8"?>
<comments xmlns="http://schemas.openxmlformats.org/spreadsheetml/2006/main">
  <authors>
    <author>mina102</author>
    <author>admin</author>
  </authors>
  <commentList>
    <comment ref="Z11" authorId="0">
      <text>
        <r>
          <rPr>
            <sz val="9"/>
            <rFont val="ＭＳ Ｐゴシック"/>
            <family val="3"/>
          </rPr>
          <t xml:space="preserve">事業の種類を選択してください。
わからない場合は、商工会にお問い合わせください。
</t>
        </r>
      </text>
    </comment>
    <comment ref="E14" authorId="1">
      <text>
        <r>
          <rPr>
            <sz val="10"/>
            <rFont val="HGPｺﾞｼｯｸM"/>
            <family val="3"/>
          </rPr>
          <t>元請工事名を記載。
請負金額が500万円未満の工事は、事業の種類ごとに一括して記載できます。
※例　***工事ほか</t>
        </r>
      </text>
    </comment>
    <comment ref="F14" authorId="1">
      <text>
        <r>
          <rPr>
            <sz val="10"/>
            <rFont val="HGPｺﾞｼｯｸM"/>
            <family val="3"/>
          </rPr>
          <t>山梨県内・大月市内で構いません。</t>
        </r>
      </text>
    </comment>
    <comment ref="K14" authorId="1">
      <text>
        <r>
          <rPr>
            <sz val="10"/>
            <rFont val="HGPｺﾞｼｯｸM"/>
            <family val="3"/>
          </rPr>
          <t>着工日の古い順から</t>
        </r>
      </text>
    </comment>
  </commentList>
</comments>
</file>

<file path=xl/comments3.xml><?xml version="1.0" encoding="utf-8"?>
<comments xmlns="http://schemas.openxmlformats.org/spreadsheetml/2006/main">
  <authors>
    <author>admin</author>
  </authors>
  <commentList>
    <comment ref="AM5" authorId="0">
      <text>
        <r>
          <rPr>
            <sz val="11"/>
            <rFont val="HGPｺﾞｼｯｸM"/>
            <family val="3"/>
          </rPr>
          <t>控・正・副に変更し、印刷ページを指定して印刷</t>
        </r>
      </text>
    </comment>
  </commentList>
</comments>
</file>

<file path=xl/comments4.xml><?xml version="1.0" encoding="utf-8"?>
<comments xmlns="http://schemas.openxmlformats.org/spreadsheetml/2006/main">
  <authors>
    <author>admin</author>
  </authors>
  <commentList>
    <comment ref="BG3" authorId="0">
      <text>
        <r>
          <rPr>
            <sz val="11"/>
            <rFont val="HGPｺﾞｼｯｸM"/>
            <family val="3"/>
          </rPr>
          <t>控・正・副に変更して印刷</t>
        </r>
      </text>
    </comment>
  </commentList>
</comments>
</file>

<file path=xl/sharedStrings.xml><?xml version="1.0" encoding="utf-8"?>
<sst xmlns="http://schemas.openxmlformats.org/spreadsheetml/2006/main" count="741" uniqueCount="193">
  <si>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</si>
  <si>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</si>
  <si>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</si>
  <si>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</si>
  <si>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</si>
  <si>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</si>
  <si>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</si>
  <si>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</si>
  <si>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</si>
  <si>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</si>
  <si>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</si>
  <si>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</si>
  <si>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</si>
  <si>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</si>
  <si>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</si>
  <si>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</si>
  <si>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</si>
  <si>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</si>
  <si>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</si>
  <si>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</si>
  <si>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</si>
  <si>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請負代金</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</si>
  <si>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</si>
  <si>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</si>
  <si>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</si>
  <si>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</si>
  <si>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</si>
  <si>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</si>
  <si>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</si>
  <si>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</si>
  <si>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</si>
  <si>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</si>
  <si>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</si>
  <si>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</si>
  <si>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</si>
  <si>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</si>
  <si>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</si>
  <si>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</si>
  <si>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</si>
  <si>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</si>
  <si>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</si>
  <si>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</si>
  <si>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</si>
  <si>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</si>
  <si>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</si>
  <si>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</si>
  <si>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</si>
  <si>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</si>
  <si>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</si>
  <si>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</si>
  <si>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</si>
  <si>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</si>
  <si>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</si>
  <si>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</si>
  <si>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</si>
  <si>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</si>
  <si>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社会保険労務士記載欄は、この報告書を社会保険労務士が作成した場合のみ記載すること。</t>
  </si>
  <si>
    <t xml:space="preserve">様式第７号（第34条関係）　（甲）　〔別紙〕 </t>
  </si>
  <si>
    <t>事　業　の　名　称</t>
  </si>
  <si>
    <t>事　業　の　期　間</t>
  </si>
  <si>
    <t>労 務　　　　　　　　　　　　　　　　　　　　　　　　　　　　　　　　　　　　　　　　　　　　　　　　　　　　　　　　　　　　　　　　　　　　　　　　　　　　　　　　　　　　　　　比 率</t>
  </si>
  <si>
    <t>事業の種類</t>
  </si>
  <si>
    <t>計</t>
  </si>
  <si>
    <t>計</t>
  </si>
  <si>
    <t>労務比率</t>
  </si>
  <si>
    <t>35 建築事業
（既設建築物設備工事業を除く）</t>
  </si>
  <si>
    <t>事業の種類</t>
  </si>
  <si>
    <t>36 機械装置(組立て又は取付け）</t>
  </si>
  <si>
    <t>から</t>
  </si>
  <si>
    <t>事業の期間</t>
  </si>
  <si>
    <t>まで</t>
  </si>
  <si>
    <t>労務
費率</t>
  </si>
  <si>
    <t>住所</t>
  </si>
  <si>
    <t>事業所名</t>
  </si>
  <si>
    <t>別添様式</t>
  </si>
  <si>
    <t>労働保険等</t>
  </si>
  <si>
    <t>この３部は確定保険料申告書の際に記載し、 正 、 副を提出する。</t>
  </si>
  <si>
    <t>年度一括有期事業総括表　（建設の事業）</t>
  </si>
  <si>
    <t>府  県</t>
  </si>
  <si>
    <t>管  轄</t>
  </si>
  <si>
    <t>基  幹  番  号</t>
  </si>
  <si>
    <t>枝  番  号</t>
  </si>
  <si>
    <t>一括有期事業報告書</t>
  </si>
  <si>
    <t>枚添付</t>
  </si>
  <si>
    <t>業種番号</t>
  </si>
  <si>
    <t>事 業 の 種 類</t>
  </si>
  <si>
    <t>事業開始時期</t>
  </si>
  <si>
    <t>請  負  金  額</t>
  </si>
  <si>
    <t>労務費率</t>
  </si>
  <si>
    <t>保険料率</t>
  </si>
  <si>
    <t>保  険  料  額</t>
  </si>
  <si>
    <t>基準料率</t>
  </si>
  <si>
    <t>ﾒﾘｯﾄ料率</t>
  </si>
  <si>
    <t>水力発電施設、ずい道等新設事業</t>
  </si>
  <si>
    <t>千円</t>
  </si>
  <si>
    <t>1000分の</t>
  </si>
  <si>
    <t>注</t>
  </si>
  <si>
    <t>一般拠出金は事業（工事）開始時期が平成19年４月１日以降のすべての事業（工事）を徴収対象とする。</t>
  </si>
  <si>
    <t>一般拠出金とは、石綿による健康被害の救済に関する法律第35条第１項に基づき労災保険適用事業主から徴収する拠出金を指す。</t>
  </si>
  <si>
    <t>前年度にメリット制が適用された事業については、メリット料率を記入のうえ確定保険料を計算すること。</t>
  </si>
  <si>
    <t>事業報告書（様式第７号（甲））に記入した事業（工事）を、事業の種類ごとに合算し、本表により確定保険料を計算すること。</t>
  </si>
  <si>
    <t>道路新設事業</t>
  </si>
  <si>
    <t>舗装工事業</t>
  </si>
  <si>
    <t>鉄道又は軌道新設事業</t>
  </si>
  <si>
    <t>建築事業</t>
  </si>
  <si>
    <t>既設建築物設備工事業</t>
  </si>
  <si>
    <t>機械装置の組立て又は据付けの事業</t>
  </si>
  <si>
    <t>組立て又は取付け
に関するもの</t>
  </si>
  <si>
    <t>その他のもの</t>
  </si>
  <si>
    <t>その他の建設事業</t>
  </si>
  <si>
    <t>合　　　計</t>
  </si>
  <si>
    <t>一般拠出金率</t>
  </si>
  <si>
    <t>1000分の</t>
  </si>
  <si>
    <t>別添一括有期事業報告書の明細を上記のとおり総括して報告します。</t>
  </si>
  <si>
    <t>郵便番号(</t>
  </si>
  <si>
    <t>電話番号(</t>
  </si>
  <si>
    <t>労働局労働保険特別会計歳入徴収官　殿</t>
  </si>
  <si>
    <t>事業主</t>
  </si>
  <si>
    <t>氏名</t>
  </si>
  <si>
    <t>（法人のときはその名称及び代表者の氏名）</t>
  </si>
  <si>
    <t>社会保険労</t>
  </si>
  <si>
    <t>務士記載欄</t>
  </si>
  <si>
    <t>作成年月日・提出代行者・事務代理者の表示</t>
  </si>
  <si>
    <t>氏　　　　　　　　　名</t>
  </si>
  <si>
    <t>電　　　話　　　番　　　号</t>
  </si>
  <si>
    <t>32 道路新設事業</t>
  </si>
  <si>
    <t>34 鉄道又は軌道新設事業</t>
  </si>
  <si>
    <t>38 既設建築物設備工事業</t>
  </si>
  <si>
    <t>36 機械装置(その他のもの）</t>
  </si>
  <si>
    <t>37 その他の建設事業</t>
  </si>
  <si>
    <t>以降のもの</t>
  </si>
  <si>
    <t>より前のもの</t>
  </si>
  <si>
    <t>必要データ数</t>
  </si>
  <si>
    <t>ページ数設定</t>
  </si>
  <si>
    <t>電話番号</t>
  </si>
  <si>
    <t>山梨</t>
  </si>
  <si>
    <t>業種
番号</t>
  </si>
  <si>
    <t>控</t>
  </si>
  <si>
    <t>期間による労務比率算出用</t>
  </si>
  <si>
    <t>期間による労務比率・保険料率が改正された場合は、</t>
  </si>
  <si>
    <t>総括表が改正されるので、上表・総括表シートＣ・Ｄ・ＡＹ列を改正する。</t>
  </si>
  <si>
    <t>　平成19年3月31日
　以前のもの</t>
  </si>
  <si>
    <t>①</t>
  </si>
  <si>
    <t>②</t>
  </si>
  <si>
    <t>（①を除いた合計）</t>
  </si>
  <si>
    <t>一般拠出金額　　　　　　　　　　　　　　　　　　　　　　　　　　　　　　　　　　　　　　　　　　　　　　　　　　　　　　　　　　　　　　　　　　　　　　　　　　　　　　　　　（②×③）</t>
  </si>
  <si>
    <t>(26.1)</t>
  </si>
  <si>
    <t>33 舗装工事業</t>
  </si>
  <si>
    <t>税込</t>
  </si>
  <si>
    <t>税抜</t>
  </si>
  <si>
    <t>消費税対応の
報告請負額</t>
  </si>
  <si>
    <t>労務</t>
  </si>
  <si>
    <t>費率</t>
  </si>
  <si>
    <t>保険</t>
  </si>
  <si>
    <t>料率</t>
  </si>
  <si>
    <t>31水力発電施設、ずい道等新設事業</t>
  </si>
  <si>
    <t>令和</t>
  </si>
  <si>
    <t>1</t>
  </si>
  <si>
    <t>9</t>
  </si>
  <si>
    <t>0</t>
  </si>
  <si>
    <t>2</t>
  </si>
  <si>
    <t>3</t>
  </si>
  <si>
    <t>5</t>
  </si>
  <si>
    <t>労働保険番号</t>
  </si>
  <si>
    <t>郵便番号</t>
  </si>
  <si>
    <t>枝番号</t>
  </si>
  <si>
    <t>19102-933015-</t>
  </si>
  <si>
    <t>山梨県大月市</t>
  </si>
  <si>
    <t>報告書提出予定日</t>
  </si>
  <si>
    <t>ハイフン不要</t>
  </si>
  <si>
    <t>代表者</t>
  </si>
  <si>
    <t>役職</t>
  </si>
  <si>
    <t>個人は不要</t>
  </si>
  <si>
    <t>請負代金の消費税</t>
  </si>
  <si>
    <t>一括有期事業報告書　工事内訳入力</t>
  </si>
  <si>
    <t>年月日入力方法</t>
  </si>
  <si>
    <t>R3/5/6 or 2021/5/6</t>
  </si>
  <si>
    <t>正</t>
  </si>
  <si>
    <t>副</t>
  </si>
  <si>
    <t>へ入力</t>
  </si>
  <si>
    <t>ステップ1</t>
  </si>
  <si>
    <t>ステップ2</t>
  </si>
  <si>
    <t>報告書入力の</t>
  </si>
  <si>
    <t>へ工事内容を入力</t>
  </si>
  <si>
    <t>ステップ3</t>
  </si>
  <si>
    <t>正</t>
  </si>
  <si>
    <t>　</t>
  </si>
  <si>
    <t>一括有期報告書の右上</t>
  </si>
  <si>
    <t>のタブ選択より正と控えを出力</t>
  </si>
  <si>
    <t>ステップ4</t>
  </si>
  <si>
    <t>総括表の右上</t>
  </si>
  <si>
    <t>のタブ選択より正と控えを出力</t>
  </si>
  <si>
    <t>＊税抜き、1工事が500万円以下の工事は一括記載可能</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</si>
</sst>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計&quot;\ #,###&quot; &quot;"/>
    <numFmt numFmtId="179" formatCode="000"/>
    <numFmt numFmtId="180" formatCode="0000"/>
    <numFmt numFmtId="181" formatCode="[$-411]ge\.m\.d;@"/>
    <numFmt numFmtId="182" formatCode="[&lt;=999]000;[&lt;=9999]000\-00;000\-0000"/>
    <numFmt numFmtId="183" formatCode="mmm\-yyyy"/>
    <numFmt numFmtId="184" formatCode="00"/>
    <numFmt numFmtId="185" formatCode="[$-411]e"/>
    <numFmt numFmtId="186" formatCode="m"/>
    <numFmt numFmtId="187" formatCode="d"/>
    <numFmt numFmtId="188" formatCode="000#"/>
    <numFmt numFmtId="189" formatCode="\-\ @\ \-"/>
    <numFmt numFmtId="190" formatCode="[$-411]ggge&quot;年&quot;m&quot;月&quot;d&quot;日&quot;;@"/>
    <numFmt numFmtId="191" formatCode="[$-411]ggge&quot;年&quot;"/>
    <numFmt numFmtId="192" formatCode="[$-411]ggge"/>
    <numFmt numFmtId="193" formatCode="e"/>
    <numFmt numFmtId="194" formatCode="[$]ggge&quot;年&quot;m&quot;月&quot;d&quot;日&quot;;@"/>
    <numFmt numFmtId="195" formatCode="[$-411]gge&quot;年&quot;m&quot;月&quot;d&quot;日&quot;;@"/>
    <numFmt numFmtId="196" formatCode="[$]gge&quot;年&quot;m&quot;月&quot;d&quot;日&quot;;@"/>
    <numFmt numFmtId="197" formatCode="00#"/>
    <numFmt numFmtId="198" formatCode="[$]ggge&quot;年&quot;m&quot;月&quot;d&quot;日&quot;;@"/>
    <numFmt numFmtId="199" formatCode="[$]gge&quot;年&quot;m&quot;月&quot;d&quot;日&quot;;@"/>
  </numFmts>
  <fonts count="82">
    <font>
      <sz val="11"/>
      <name val="ＭＳ Ｐゴシック"/>
      <family val="3"/>
    </font>
    <font>
      <sz val="6"/>
      <name val="ＭＳ Ｐゴシック"/>
      <family val="3"/>
    </font>
    <font>
      <sz val="11"/>
      <color indexed="17"/>
      <name val="ＭＳ Ｐ明朝"/>
      <family val="1"/>
    </font>
    <font>
      <sz val="10"/>
      <color indexed="17"/>
      <name val="ＭＳ Ｐ明朝"/>
      <family val="1"/>
    </font>
    <font>
      <sz val="12"/>
      <color indexed="17"/>
      <name val="ＭＳ Ｐ明朝"/>
      <family val="1"/>
    </font>
    <font>
      <sz val="9"/>
      <color indexed="17"/>
      <name val="ＭＳ Ｐ明朝"/>
      <family val="1"/>
    </font>
    <font>
      <sz val="14"/>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b/>
      <sz val="12"/>
      <name val="ＭＳ Ｐゴシック"/>
      <family val="3"/>
    </font>
    <font>
      <sz val="10"/>
      <name val="ＭＳ Ｐゴシック"/>
      <family val="3"/>
    </font>
    <font>
      <sz val="10"/>
      <color indexed="57"/>
      <name val="ＭＳ Ｐ明朝"/>
      <family val="1"/>
    </font>
    <font>
      <sz val="9"/>
      <name val="ＭＳ Ｐゴシック"/>
      <family val="3"/>
    </font>
    <font>
      <sz val="6.5"/>
      <color indexed="17"/>
      <name val="ＭＳ Ｐ明朝"/>
      <family val="1"/>
    </font>
    <font>
      <sz val="14"/>
      <name val="ＭＳ Ｐ明朝"/>
      <family val="1"/>
    </font>
    <font>
      <sz val="6"/>
      <color indexed="17"/>
      <name val="ＭＳ Ｐ明朝"/>
      <family val="1"/>
    </font>
    <font>
      <sz val="11"/>
      <color indexed="17"/>
      <name val="ＭＳ Ｐゴシック"/>
      <family val="3"/>
    </font>
    <font>
      <sz val="8"/>
      <name val="ＭＳ Ｐ明朝"/>
      <family val="1"/>
    </font>
    <font>
      <sz val="12"/>
      <name val="ＭＳ Ｐ明朝"/>
      <family val="1"/>
    </font>
    <font>
      <sz val="5"/>
      <color indexed="17"/>
      <name val="ＭＳ Ｐ明朝"/>
      <family val="1"/>
    </font>
    <font>
      <b/>
      <sz val="9"/>
      <color indexed="9"/>
      <name val="ＭＳ Ｐ明朝"/>
      <family val="1"/>
    </font>
    <font>
      <sz val="14"/>
      <name val="HGS創英角ｺﾞｼｯｸUB"/>
      <family val="3"/>
    </font>
    <font>
      <sz val="7.5"/>
      <color indexed="17"/>
      <name val="ＭＳ Ｐ明朝"/>
      <family val="1"/>
    </font>
    <font>
      <sz val="10"/>
      <name val="HGPｺﾞｼｯｸM"/>
      <family val="3"/>
    </font>
    <font>
      <sz val="12"/>
      <name val="HGPｺﾞｼｯｸM"/>
      <family val="3"/>
    </font>
    <font>
      <b/>
      <sz val="13"/>
      <color indexed="17"/>
      <name val="ＭＳ Ｐ明朝"/>
      <family val="1"/>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b/>
      <sz val="11"/>
      <color indexed="10"/>
      <name val="ＭＳ Ｐ明朝"/>
      <family val="1"/>
    </font>
    <font>
      <sz val="12"/>
      <color indexed="10"/>
      <name val="HGPｺﾞｼｯｸM"/>
      <family val="3"/>
    </font>
    <font>
      <sz val="12"/>
      <color indexed="8"/>
      <name val="HGPｺﾞｼｯｸM"/>
      <family val="3"/>
    </font>
    <font>
      <sz val="12"/>
      <color indexed="17"/>
      <name val="HGPｺﾞｼｯｸM"/>
      <family val="3"/>
    </font>
    <font>
      <sz val="9"/>
      <name val="Meiryo UI"/>
      <family val="3"/>
    </font>
    <font>
      <sz val="18"/>
      <color indexed="17"/>
      <name val="ＭＳ 明朝"/>
      <family val="1"/>
    </font>
    <font>
      <sz val="11"/>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rgb="FFFF0000"/>
      <name val="ＭＳ Ｐ明朝"/>
      <family val="1"/>
    </font>
    <font>
      <sz val="12"/>
      <color rgb="FFFF0000"/>
      <name val="HGPｺﾞｼｯｸM"/>
      <family val="3"/>
    </font>
    <font>
      <sz val="12"/>
      <color theme="1"/>
      <name val="HGPｺﾞｼｯｸM"/>
      <family val="3"/>
    </font>
    <font>
      <sz val="12"/>
      <color rgb="FF00B050"/>
      <name val="HGPｺﾞｼｯｸM"/>
      <family val="3"/>
    </font>
    <font>
      <sz val="10"/>
      <color rgb="FF008000"/>
      <name val="ＭＳ Ｐ明朝"/>
      <family val="1"/>
    </font>
    <font>
      <sz val="8"/>
      <color rgb="FF008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FF"/>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17"/>
      </bottom>
    </border>
    <border>
      <left style="thin">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style="thin">
        <color indexed="17"/>
      </right>
      <top style="thin">
        <color indexed="17"/>
      </top>
      <bottom/>
    </border>
    <border>
      <left/>
      <right/>
      <top style="thin">
        <color indexed="17"/>
      </top>
      <bottom/>
    </border>
    <border>
      <left style="thin">
        <color indexed="17"/>
      </left>
      <right/>
      <top/>
      <bottom style="thin">
        <color indexed="17"/>
      </bottom>
    </border>
    <border>
      <left/>
      <right style="thin">
        <color indexed="17"/>
      </right>
      <top/>
      <bottom style="thin">
        <color indexed="17"/>
      </bottom>
    </border>
    <border>
      <left/>
      <right/>
      <top style="dotted">
        <color indexed="17"/>
      </top>
      <bottom/>
    </border>
    <border>
      <left/>
      <right/>
      <top/>
      <bottom style="dotted">
        <color indexed="17"/>
      </bottom>
    </border>
    <border>
      <left/>
      <right style="hair">
        <color indexed="17"/>
      </right>
      <top/>
      <bottom style="hair">
        <color indexed="17"/>
      </bottom>
    </border>
    <border>
      <left/>
      <right/>
      <top style="hair">
        <color indexed="17"/>
      </top>
      <bottom/>
    </border>
    <border>
      <left/>
      <right style="hair">
        <color indexed="17"/>
      </right>
      <top style="hair">
        <color indexed="17"/>
      </top>
      <bottom/>
    </border>
    <border>
      <left style="hair">
        <color indexed="17"/>
      </left>
      <right/>
      <top/>
      <bottom style="hair">
        <color indexed="17"/>
      </bottom>
    </border>
    <border>
      <left/>
      <right/>
      <top/>
      <bottom style="hair">
        <color indexed="17"/>
      </bottom>
    </border>
    <border>
      <left style="thin">
        <color indexed="17"/>
      </left>
      <right>
        <color indexed="63"/>
      </right>
      <top>
        <color indexed="63"/>
      </top>
      <bottom>
        <color indexed="63"/>
      </bottom>
    </border>
    <border>
      <left style="thin">
        <color indexed="17"/>
      </left>
      <right style="thin">
        <color indexed="17"/>
      </right>
      <top>
        <color indexed="63"/>
      </top>
      <bottom style="thin">
        <color indexed="17"/>
      </bottom>
    </border>
    <border>
      <left style="thin"/>
      <right style="thin"/>
      <top style="thin"/>
      <bottom style="thin"/>
    </border>
    <border>
      <left style="thin"/>
      <right/>
      <top style="thin"/>
      <bottom style="thin"/>
    </border>
    <border>
      <left>
        <color indexed="63"/>
      </left>
      <right style="thin"/>
      <top style="thin"/>
      <bottom style="thin"/>
    </border>
    <border>
      <left style="thin">
        <color indexed="17"/>
      </left>
      <right style="thin">
        <color indexed="17"/>
      </right>
      <top style="thin">
        <color indexed="17"/>
      </top>
      <bottom/>
    </border>
    <border>
      <left style="thin">
        <color indexed="17"/>
      </left>
      <right style="thin">
        <color indexed="17"/>
      </right>
      <top/>
      <bottom/>
    </border>
    <border>
      <left/>
      <right style="thin">
        <color indexed="17"/>
      </right>
      <top/>
      <bottom/>
    </border>
    <border>
      <left/>
      <right style="thin">
        <color indexed="17"/>
      </right>
      <top style="hair">
        <color indexed="17"/>
      </top>
      <bottom/>
    </border>
    <border>
      <left/>
      <right style="thin">
        <color indexed="17"/>
      </right>
      <top/>
      <bottom style="hair">
        <color indexed="17"/>
      </bottom>
    </border>
    <border>
      <left style="thin">
        <color indexed="17"/>
      </left>
      <right/>
      <top style="hair">
        <color indexed="17"/>
      </top>
      <bottom style="hair">
        <color indexed="17"/>
      </bottom>
    </border>
    <border>
      <left style="hair"/>
      <right/>
      <top/>
      <bottom style="hair">
        <color indexed="17"/>
      </bottom>
    </border>
    <border>
      <left style="hair"/>
      <right>
        <color indexed="63"/>
      </right>
      <top style="hair"/>
      <bottom>
        <color indexed="63"/>
      </bottom>
    </border>
    <border>
      <left style="hair"/>
      <right style="hair"/>
      <top style="hair"/>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top/>
      <bottom/>
    </border>
    <border>
      <left/>
      <right style="hair"/>
      <top/>
      <bottom/>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border>
    <border>
      <left style="hair">
        <color indexed="17"/>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style="hair">
        <color indexed="17"/>
      </left>
      <right style="hair">
        <color indexed="17"/>
      </right>
      <top style="hair">
        <color indexed="17"/>
      </top>
      <bottom/>
    </border>
    <border>
      <left style="hair">
        <color indexed="17"/>
      </left>
      <right style="thin">
        <color indexed="17"/>
      </right>
      <top style="hair">
        <color indexed="17"/>
      </top>
      <bottom/>
    </border>
    <border>
      <left style="thin">
        <color indexed="17"/>
      </left>
      <right>
        <color indexed="63"/>
      </right>
      <top/>
      <bottom style="hair">
        <color indexed="17"/>
      </bottom>
    </border>
    <border>
      <left style="thin">
        <color indexed="17"/>
      </left>
      <right style="thin">
        <color indexed="17"/>
      </right>
      <top style="thin">
        <color indexed="17"/>
      </top>
      <bottom style="hair">
        <color indexed="17"/>
      </bottom>
    </border>
    <border>
      <left style="thin">
        <color indexed="17"/>
      </left>
      <right style="thin">
        <color indexed="17"/>
      </right>
      <top style="hair">
        <color indexed="17"/>
      </top>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thin">
        <color indexed="17"/>
      </right>
      <top style="hair">
        <color indexed="17"/>
      </top>
      <bottom style="thin">
        <color indexed="17"/>
      </bottom>
    </border>
    <border>
      <left style="dotted">
        <color indexed="17"/>
      </left>
      <right/>
      <top style="thin">
        <color indexed="17"/>
      </top>
      <bottom/>
    </border>
    <border>
      <left style="dotted">
        <color indexed="17"/>
      </left>
      <right/>
      <top/>
      <bottom style="thin">
        <color indexed="17"/>
      </bottom>
    </border>
    <border>
      <left style="thin">
        <color indexed="17"/>
      </left>
      <right style="hair">
        <color indexed="17"/>
      </right>
      <top/>
      <bottom style="hair">
        <color indexed="17"/>
      </bottom>
    </border>
    <border>
      <left style="hair">
        <color indexed="17"/>
      </left>
      <right style="hair">
        <color indexed="17"/>
      </right>
      <top/>
      <bottom style="hair">
        <color indexed="17"/>
      </bottom>
    </border>
    <border>
      <left style="hair">
        <color indexed="17"/>
      </left>
      <right style="thin">
        <color indexed="17"/>
      </right>
      <top/>
      <bottom style="hair">
        <color indexed="17"/>
      </bottom>
    </border>
    <border>
      <left/>
      <right style="hair">
        <color indexed="17"/>
      </right>
      <top/>
      <bottom/>
    </border>
    <border>
      <left style="hair">
        <color indexed="17"/>
      </left>
      <right style="hair">
        <color indexed="17"/>
      </right>
      <top/>
      <bottom/>
    </border>
    <border>
      <left style="hair">
        <color indexed="17"/>
      </left>
      <right/>
      <top/>
      <bottom/>
    </border>
    <border>
      <left style="hair">
        <color indexed="17"/>
      </left>
      <right style="thin">
        <color indexed="17"/>
      </right>
      <top/>
      <bottom/>
    </border>
    <border>
      <left style="dotted">
        <color indexed="17"/>
      </left>
      <right style="dotted">
        <color indexed="17"/>
      </right>
      <top style="thin">
        <color indexed="17"/>
      </top>
      <bottom/>
    </border>
    <border>
      <left style="dotted">
        <color indexed="17"/>
      </left>
      <right style="dotted">
        <color indexed="17"/>
      </right>
      <top/>
      <bottom/>
    </border>
    <border>
      <left style="dotted">
        <color indexed="17"/>
      </left>
      <right style="dotted">
        <color indexed="17"/>
      </right>
      <top/>
      <bottom style="thin">
        <color indexed="17"/>
      </bottom>
    </border>
    <border>
      <left style="dotted">
        <color indexed="17"/>
      </left>
      <right style="thin">
        <color indexed="17"/>
      </right>
      <top/>
      <bottom style="thin">
        <color indexed="17"/>
      </bottom>
    </border>
    <border>
      <left style="thin">
        <color indexed="17"/>
      </left>
      <right style="dotted">
        <color indexed="17"/>
      </right>
      <top style="thin">
        <color indexed="17"/>
      </top>
      <bottom/>
    </border>
    <border>
      <left style="thin">
        <color indexed="17"/>
      </left>
      <right style="dotted">
        <color indexed="17"/>
      </right>
      <top/>
      <bottom/>
    </border>
    <border>
      <left style="thin">
        <color indexed="17"/>
      </left>
      <right style="dotted">
        <color indexed="17"/>
      </right>
      <top/>
      <bottom style="thin">
        <color indexed="17"/>
      </bottom>
    </border>
    <border>
      <left style="hair">
        <color indexed="17"/>
      </left>
      <right/>
      <top style="thin">
        <color indexed="17"/>
      </top>
      <bottom style="hair">
        <color indexed="17"/>
      </bottom>
    </border>
    <border>
      <left style="hair">
        <color indexed="17"/>
      </left>
      <right/>
      <top style="hair">
        <color indexed="17"/>
      </top>
      <bottom style="hair">
        <color indexed="17"/>
      </bottom>
    </border>
    <border>
      <left style="hair">
        <color indexed="17"/>
      </left>
      <right/>
      <top style="hair">
        <color indexed="17"/>
      </top>
      <bottom/>
    </border>
    <border>
      <left/>
      <right style="hair">
        <color indexed="17"/>
      </right>
      <top style="thin">
        <color indexed="17"/>
      </top>
      <bottom style="hair">
        <color indexed="17"/>
      </bottom>
    </border>
    <border>
      <left/>
      <right style="hair">
        <color indexed="17"/>
      </right>
      <top style="hair">
        <color indexed="17"/>
      </top>
      <bottom style="hair">
        <color indexed="17"/>
      </bottom>
    </border>
    <border>
      <left style="hair">
        <color indexed="17"/>
      </left>
      <right/>
      <top style="hair">
        <color indexed="17"/>
      </top>
      <bottom style="thin">
        <color indexed="17"/>
      </bottom>
    </border>
    <border>
      <left/>
      <right style="hair">
        <color indexed="17"/>
      </right>
      <top style="hair">
        <color indexed="17"/>
      </top>
      <bottom style="thin">
        <color indexed="17"/>
      </bottom>
    </border>
    <border>
      <left style="dotted">
        <color indexed="17"/>
      </left>
      <right style="hair">
        <color indexed="17"/>
      </right>
      <top style="dotted">
        <color indexed="17"/>
      </top>
      <bottom style="hair">
        <color indexed="17"/>
      </bottom>
    </border>
    <border>
      <left style="hair">
        <color indexed="17"/>
      </left>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top style="hair">
        <color indexed="17"/>
      </top>
      <bottom style="dotted">
        <color indexed="17"/>
      </bottom>
    </border>
    <border>
      <left style="dotted">
        <color indexed="17"/>
      </left>
      <right/>
      <top style="dotted">
        <color indexed="17"/>
      </top>
      <bottom/>
    </border>
    <border>
      <left/>
      <right style="dotted">
        <color indexed="17"/>
      </right>
      <top style="dotted">
        <color indexed="17"/>
      </top>
      <bottom/>
    </border>
    <border>
      <left style="dotted">
        <color indexed="17"/>
      </left>
      <right/>
      <top/>
      <bottom style="dotted">
        <color indexed="17"/>
      </bottom>
    </border>
    <border>
      <left/>
      <right style="dotted">
        <color indexed="17"/>
      </right>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right/>
      <top style="dotted">
        <color indexed="17"/>
      </top>
      <bottom style="hair">
        <color indexed="17"/>
      </bottom>
    </border>
    <border>
      <left/>
      <right/>
      <top style="hair">
        <color indexed="17"/>
      </top>
      <bottom style="dotted">
        <color indexed="17"/>
      </bottom>
    </border>
    <border>
      <left style="hair">
        <color indexed="17"/>
      </left>
      <right/>
      <top/>
      <bottom style="dotted">
        <color rgb="FF92D050"/>
      </bottom>
    </border>
    <border>
      <left/>
      <right/>
      <top/>
      <bottom style="dotted">
        <color rgb="FF92D050"/>
      </bottom>
    </border>
    <border>
      <left/>
      <right style="hair">
        <color indexed="17"/>
      </right>
      <top/>
      <bottom style="dotted">
        <color rgb="FF92D050"/>
      </bottom>
    </border>
    <border>
      <left/>
      <right style="thin"/>
      <top style="hair">
        <color indexed="17"/>
      </top>
      <bottom style="thin"/>
    </border>
    <border>
      <left style="thin"/>
      <right style="thin"/>
      <top style="hair">
        <color indexed="17"/>
      </top>
      <bottom style="thin"/>
    </border>
    <border>
      <left style="thin"/>
      <right/>
      <top style="hair">
        <color indexed="17"/>
      </top>
      <bottom style="thin"/>
    </border>
    <border>
      <left/>
      <right style="thin"/>
      <top style="thin"/>
      <bottom style="hair">
        <color indexed="17"/>
      </bottom>
    </border>
    <border>
      <left style="thin"/>
      <right style="thin"/>
      <top style="thin"/>
      <bottom style="hair">
        <color indexed="17"/>
      </bottom>
    </border>
    <border>
      <left style="thin"/>
      <right/>
      <top style="thin"/>
      <bottom style="hair">
        <color indexed="17"/>
      </bottom>
    </border>
    <border>
      <left/>
      <right/>
      <top style="hair">
        <color indexed="17"/>
      </top>
      <bottom style="hair">
        <color indexed="17"/>
      </bottom>
    </border>
    <border>
      <left style="hair">
        <color indexed="17"/>
      </left>
      <right style="thin"/>
      <top style="hair">
        <color indexed="17"/>
      </top>
      <bottom style="hair">
        <color indexed="17"/>
      </bottom>
    </border>
    <border>
      <left style="thin"/>
      <right style="thin"/>
      <top style="hair">
        <color indexed="17"/>
      </top>
      <bottom style="hair">
        <color indexed="17"/>
      </bottom>
    </border>
    <border>
      <left style="thin"/>
      <right style="hair">
        <color indexed="17"/>
      </right>
      <top style="hair">
        <color indexed="17"/>
      </top>
      <bottom style="hair">
        <color indexed="17"/>
      </bottom>
    </border>
    <border>
      <left style="thin"/>
      <right/>
      <top style="hair">
        <color indexed="17"/>
      </top>
      <bottom style="hair">
        <color indexed="17"/>
      </bottom>
    </border>
    <border>
      <left/>
      <right style="thin"/>
      <top style="hair">
        <color indexed="17"/>
      </top>
      <bottom style="hair">
        <color indexed="17"/>
      </bottom>
    </border>
    <border>
      <left style="thin">
        <color indexed="17"/>
      </left>
      <right/>
      <top style="hair">
        <color indexed="17"/>
      </top>
      <bottom/>
    </border>
    <border>
      <left/>
      <right style="hair"/>
      <top/>
      <bottom style="thin">
        <color indexed="17"/>
      </bottom>
    </border>
    <border>
      <left style="hair"/>
      <right/>
      <top style="hair">
        <color indexed="17"/>
      </top>
      <bottom/>
    </border>
    <border>
      <left style="hair"/>
      <right/>
      <top/>
      <bottom style="thin">
        <color indexed="17"/>
      </bottom>
    </border>
    <border>
      <left/>
      <right style="thin"/>
      <top/>
      <bottom/>
    </border>
    <border>
      <left style="thin"/>
      <right/>
      <top/>
      <bottom/>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thin"/>
      <right style="thin"/>
      <top/>
      <bottom/>
    </border>
    <border>
      <left/>
      <right style="hair"/>
      <top style="hair">
        <color indexed="17"/>
      </top>
      <bottom style="hair">
        <color indexed="17"/>
      </bottom>
    </border>
    <border>
      <left/>
      <right style="thin">
        <color indexed="17"/>
      </right>
      <top style="hair">
        <color indexed="17"/>
      </top>
      <bottom style="hair">
        <color indexed="17"/>
      </bottom>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top/>
      <bottom style="thin">
        <color indexed="17"/>
      </bottom>
    </border>
    <border>
      <left style="hair"/>
      <right style="hair"/>
      <top/>
      <bottom style="thin">
        <color indexed="17"/>
      </bottom>
    </border>
    <border>
      <left style="hair"/>
      <right style="hair">
        <color indexed="17"/>
      </right>
      <top/>
      <bottom style="thin">
        <color indexed="17"/>
      </bottom>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top/>
      <bottom style="thin">
        <color indexed="17"/>
      </bottom>
    </border>
    <border>
      <left style="thin"/>
      <right style="thin"/>
      <top/>
      <bottom style="thin">
        <color indexed="17"/>
      </bottom>
    </border>
    <border>
      <left style="thin"/>
      <right/>
      <top/>
      <bottom style="thin">
        <color indexed="17"/>
      </bottom>
    </border>
    <border>
      <left style="thin">
        <color indexed="17"/>
      </left>
      <right style="thin"/>
      <top style="hair">
        <color indexed="17"/>
      </top>
      <bottom style="thin"/>
    </border>
    <border>
      <left style="thin">
        <color indexed="17"/>
      </left>
      <right style="thin"/>
      <top style="thin"/>
      <bottom style="thin"/>
    </border>
    <border>
      <left style="thin">
        <color indexed="17"/>
      </left>
      <right style="thin"/>
      <top style="thin"/>
      <bottom/>
    </border>
    <border>
      <left style="thin"/>
      <right/>
      <top style="thin"/>
      <bottom/>
    </border>
    <border>
      <left style="thin">
        <color indexed="17"/>
      </left>
      <right style="thin"/>
      <top style="thin"/>
      <bottom style="hair">
        <color indexed="17"/>
      </bottom>
    </border>
    <border>
      <left/>
      <right style="thin"/>
      <top/>
      <bottom style="hair">
        <color indexed="17"/>
      </bottom>
    </border>
    <border>
      <left style="thin"/>
      <right style="hair">
        <color indexed="17"/>
      </right>
      <top/>
      <bottom style="hair">
        <color indexed="17"/>
      </bottom>
    </border>
    <border>
      <left/>
      <right/>
      <top style="hair">
        <color indexed="17"/>
      </top>
      <bottom style="thin"/>
    </border>
    <border>
      <left/>
      <right/>
      <top style="thin"/>
      <bottom style="hair">
        <color indexed="17"/>
      </bottom>
    </border>
    <border>
      <left/>
      <right style="thin">
        <color indexed="17"/>
      </right>
      <top style="hair">
        <color indexed="17"/>
      </top>
      <bottom style="thin"/>
    </border>
    <border>
      <left/>
      <right style="thin">
        <color indexed="17"/>
      </right>
      <top style="thin"/>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hair">
        <color indexed="17"/>
      </left>
      <right/>
      <top style="hair"/>
      <bottom/>
    </border>
    <border>
      <left/>
      <right/>
      <top style="hair"/>
      <bottom/>
    </border>
    <border>
      <left style="hair">
        <color indexed="17"/>
      </left>
      <right style="thin"/>
      <top style="hair">
        <color indexed="17"/>
      </top>
      <bottom/>
    </border>
    <border>
      <left style="thin"/>
      <right style="thin"/>
      <top style="hair">
        <color indexed="17"/>
      </top>
      <bottom/>
    </border>
    <border>
      <left style="thin"/>
      <right style="hair">
        <color indexed="17"/>
      </right>
      <top style="hair">
        <color indexed="17"/>
      </top>
      <bottom/>
    </border>
    <border>
      <left style="hair">
        <color indexed="17"/>
      </left>
      <right style="thin"/>
      <top/>
      <bottom style="hair">
        <color indexed="17"/>
      </bottom>
    </border>
    <border>
      <left style="thin"/>
      <right style="thin"/>
      <top/>
      <bottom style="hair">
        <color indexed="17"/>
      </bottom>
    </border>
    <border>
      <left style="hair">
        <color indexed="17"/>
      </left>
      <right style="thin"/>
      <top style="thin">
        <color indexed="17"/>
      </top>
      <bottom/>
    </border>
    <border>
      <left style="thin"/>
      <right style="thin"/>
      <top style="thin">
        <color indexed="17"/>
      </top>
      <bottom/>
    </border>
    <border>
      <left style="thin"/>
      <right style="hair">
        <color indexed="17"/>
      </right>
      <top style="thin">
        <color indexed="17"/>
      </top>
      <bottom/>
    </border>
    <border>
      <left/>
      <right style="thin"/>
      <top style="thin">
        <color indexed="17"/>
      </top>
      <bottom style="thin"/>
    </border>
    <border>
      <left style="thin"/>
      <right style="thin"/>
      <top style="thin">
        <color indexed="17"/>
      </top>
      <bottom style="thin"/>
    </border>
    <border>
      <left style="thin"/>
      <right style="thin">
        <color indexed="17"/>
      </right>
      <top style="thin">
        <color indexed="17"/>
      </top>
      <bottom style="thin"/>
    </border>
    <border>
      <left style="hair"/>
      <right style="thin"/>
      <top style="thin"/>
      <bottom style="hair">
        <color indexed="17"/>
      </bottom>
    </border>
    <border>
      <left style="thin"/>
      <right style="thin">
        <color indexed="17"/>
      </right>
      <top style="thin"/>
      <bottom style="hair">
        <color indexed="17"/>
      </bottom>
    </border>
    <border>
      <left style="thin"/>
      <right style="hair"/>
      <top style="hair">
        <color indexed="17"/>
      </top>
      <bottom style="hair">
        <color indexed="17"/>
      </bottom>
    </border>
    <border>
      <left style="thin">
        <color indexed="17"/>
      </left>
      <right style="thin"/>
      <top style="thin">
        <color indexed="17"/>
      </top>
      <bottom style="thin"/>
    </border>
    <border>
      <left style="thin"/>
      <right/>
      <top style="thin">
        <color indexed="17"/>
      </top>
      <bottom style="thin"/>
    </border>
    <border>
      <left style="hair">
        <color indexed="17"/>
      </left>
      <right style="hair"/>
      <top style="thin">
        <color indexed="17"/>
      </top>
      <bottom style="thin"/>
    </border>
    <border>
      <left style="hair"/>
      <right style="hair"/>
      <top style="thin">
        <color indexed="17"/>
      </top>
      <bottom style="thin"/>
    </border>
    <border>
      <left style="hair"/>
      <right style="hair">
        <color indexed="17"/>
      </right>
      <top style="thin">
        <color indexed="17"/>
      </top>
      <bottom style="thin"/>
    </border>
    <border>
      <left style="hair">
        <color indexed="17"/>
      </left>
      <right style="hair"/>
      <top style="thin"/>
      <bottom style="hair">
        <color indexed="17"/>
      </bottom>
    </border>
    <border>
      <left style="hair"/>
      <right style="hair"/>
      <top style="thin"/>
      <bottom style="hair">
        <color indexed="17"/>
      </bottom>
    </border>
    <border>
      <left style="hair"/>
      <right style="hair">
        <color indexed="17"/>
      </right>
      <top style="thin"/>
      <bottom style="hair">
        <color indexed="17"/>
      </bottom>
    </border>
    <border>
      <left style="hair">
        <color indexed="17"/>
      </left>
      <right style="thin"/>
      <top style="thin">
        <color indexed="17"/>
      </top>
      <bottom style="thin"/>
    </border>
    <border>
      <left style="thin"/>
      <right style="hair">
        <color indexed="17"/>
      </right>
      <top style="thin">
        <color indexed="17"/>
      </top>
      <bottom style="thin"/>
    </border>
    <border>
      <left style="hair">
        <color indexed="17"/>
      </left>
      <right style="hair">
        <color indexed="17"/>
      </right>
      <top style="thin">
        <color indexed="17"/>
      </top>
      <bottom style="thin">
        <color indexed="17"/>
      </bottom>
    </border>
    <border>
      <left style="hair">
        <color indexed="17"/>
      </left>
      <right style="hair">
        <color indexed="17"/>
      </right>
      <top style="thin">
        <color indexed="17"/>
      </top>
      <bottom/>
    </border>
    <border>
      <left style="hair">
        <color indexed="17"/>
      </left>
      <right style="hair">
        <color indexed="17"/>
      </right>
      <top/>
      <bottom style="thin">
        <color indexed="17"/>
      </bottom>
    </border>
    <border>
      <left style="hair">
        <color indexed="17"/>
      </left>
      <right/>
      <top style="thin">
        <color indexed="17"/>
      </top>
      <bottom/>
    </border>
    <border>
      <left style="hair">
        <color indexed="17"/>
      </left>
      <right/>
      <top/>
      <bottom style="thin">
        <color indexed="17"/>
      </bottom>
    </border>
    <border>
      <left style="dotted">
        <color indexed="17"/>
      </left>
      <right/>
      <top/>
      <bottom/>
    </border>
    <border>
      <left/>
      <right style="dotted">
        <color indexed="17"/>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86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distributed" vertical="center"/>
    </xf>
    <xf numFmtId="0" fontId="7" fillId="0" borderId="10" xfId="0" applyFont="1" applyBorder="1" applyAlignment="1">
      <alignment vertical="center"/>
    </xf>
    <xf numFmtId="0" fontId="9" fillId="0" borderId="11" xfId="0" applyFont="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lef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9" fillId="0" borderId="17" xfId="48" applyFont="1" applyBorder="1" applyAlignment="1">
      <alignment horizontal="right" vertical="top" shrinkToFit="1"/>
    </xf>
    <xf numFmtId="38" fontId="12" fillId="0" borderId="15" xfId="48" applyFont="1" applyBorder="1" applyAlignment="1">
      <alignment shrinkToFit="1"/>
    </xf>
    <xf numFmtId="38" fontId="12" fillId="0" borderId="17" xfId="48" applyFont="1" applyBorder="1" applyAlignment="1">
      <alignment shrinkToFit="1"/>
    </xf>
    <xf numFmtId="38" fontId="9" fillId="0" borderId="16" xfId="48" applyFont="1" applyBorder="1" applyAlignment="1">
      <alignment horizontal="right" vertical="top" shrinkToFit="1"/>
    </xf>
    <xf numFmtId="38" fontId="12" fillId="0" borderId="16" xfId="48" applyFont="1" applyBorder="1" applyAlignment="1">
      <alignment shrinkToFit="1"/>
    </xf>
    <xf numFmtId="177" fontId="11" fillId="0" borderId="18" xfId="48" applyNumberFormat="1" applyFont="1" applyBorder="1" applyAlignment="1">
      <alignment vertical="center" shrinkToFit="1"/>
    </xf>
    <xf numFmtId="177" fontId="11" fillId="0" borderId="19" xfId="48" applyNumberFormat="1" applyFont="1" applyBorder="1" applyAlignment="1">
      <alignment vertical="center" shrinkToFit="1"/>
    </xf>
    <xf numFmtId="177" fontId="3" fillId="0" borderId="17" xfId="48" applyNumberFormat="1" applyFont="1" applyBorder="1" applyAlignment="1">
      <alignment vertical="center" shrinkToFit="1"/>
    </xf>
    <xf numFmtId="177" fontId="11" fillId="0" borderId="15" xfId="48" applyNumberFormat="1" applyFont="1" applyBorder="1" applyAlignment="1">
      <alignment vertical="center" shrinkToFit="1"/>
    </xf>
    <xf numFmtId="177" fontId="11" fillId="0" borderId="17" xfId="48" applyNumberFormat="1" applyFont="1" applyBorder="1" applyAlignment="1">
      <alignment vertical="center" shrinkToFit="1"/>
    </xf>
    <xf numFmtId="176" fontId="11" fillId="0" borderId="16" xfId="48" applyNumberFormat="1" applyFont="1" applyBorder="1" applyAlignment="1">
      <alignment vertical="center" shrinkToFit="1"/>
    </xf>
    <xf numFmtId="177" fontId="11" fillId="0" borderId="16" xfId="48" applyNumberFormat="1" applyFont="1" applyBorder="1" applyAlignment="1">
      <alignment vertical="center" shrinkToFit="1"/>
    </xf>
    <xf numFmtId="0" fontId="3" fillId="33"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49" fontId="11" fillId="0" borderId="0" xfId="0" applyNumberFormat="1" applyFont="1" applyAlignment="1">
      <alignment horizontal="center" vertical="center"/>
    </xf>
    <xf numFmtId="0" fontId="2" fillId="0" borderId="10" xfId="0" applyFont="1" applyBorder="1" applyAlignment="1">
      <alignment vertical="center"/>
    </xf>
    <xf numFmtId="0" fontId="2" fillId="0" borderId="0" xfId="0" applyFont="1" applyAlignment="1">
      <alignment horizontal="right" vertical="center"/>
    </xf>
    <xf numFmtId="0" fontId="9" fillId="0" borderId="0" xfId="0" applyFont="1" applyAlignment="1">
      <alignment horizontal="right" vertical="center"/>
    </xf>
    <xf numFmtId="0" fontId="3" fillId="0" borderId="10" xfId="0" applyFont="1" applyBorder="1" applyAlignment="1">
      <alignment vertical="center"/>
    </xf>
    <xf numFmtId="0" fontId="10" fillId="0" borderId="10" xfId="0" applyFont="1" applyBorder="1" applyAlignment="1">
      <alignment vertical="center"/>
    </xf>
    <xf numFmtId="0" fontId="13" fillId="0" borderId="0" xfId="0" applyFont="1" applyAlignment="1">
      <alignment vertical="center"/>
    </xf>
    <xf numFmtId="0" fontId="3" fillId="0" borderId="20" xfId="0" applyFont="1" applyBorder="1" applyAlignment="1">
      <alignment vertical="center"/>
    </xf>
    <xf numFmtId="0" fontId="3" fillId="0" borderId="20" xfId="0" applyFont="1" applyBorder="1" applyAlignment="1">
      <alignment vertical="center"/>
    </xf>
    <xf numFmtId="0" fontId="13" fillId="0" borderId="0" xfId="0" applyFont="1" applyAlignment="1">
      <alignment horizontal="right" vertical="center"/>
    </xf>
    <xf numFmtId="0" fontId="10" fillId="0" borderId="21" xfId="0" applyFont="1" applyBorder="1" applyAlignment="1">
      <alignment/>
    </xf>
    <xf numFmtId="0" fontId="14" fillId="0" borderId="0" xfId="0" applyFont="1" applyAlignment="1">
      <alignment horizontal="distributed" vertical="center" wrapText="1"/>
    </xf>
    <xf numFmtId="0" fontId="10" fillId="0" borderId="0" xfId="0" applyFont="1" applyAlignment="1">
      <alignment horizontal="center" vertical="center"/>
    </xf>
    <xf numFmtId="49" fontId="9" fillId="0" borderId="20" xfId="0" applyNumberFormat="1" applyFont="1" applyBorder="1" applyAlignment="1">
      <alignment vertical="center"/>
    </xf>
    <xf numFmtId="49" fontId="9" fillId="0" borderId="0" xfId="0" applyNumberFormat="1" applyFont="1" applyAlignment="1">
      <alignment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178" fontId="11" fillId="0" borderId="0" xfId="48" applyNumberFormat="1" applyFont="1" applyAlignment="1">
      <alignment vertical="center" shrinkToFit="1"/>
    </xf>
    <xf numFmtId="38" fontId="3" fillId="33" borderId="17" xfId="48" applyFont="1" applyFill="1" applyBorder="1" applyAlignment="1">
      <alignment horizontal="right" vertical="top" shrinkToFit="1"/>
    </xf>
    <xf numFmtId="38" fontId="11" fillId="33" borderId="15" xfId="48" applyFont="1" applyFill="1" applyBorder="1" applyAlignment="1">
      <alignment shrinkToFit="1"/>
    </xf>
    <xf numFmtId="0" fontId="2" fillId="33" borderId="0" xfId="0" applyFont="1" applyFill="1" applyAlignment="1">
      <alignment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center" vertical="center"/>
    </xf>
    <xf numFmtId="0" fontId="11" fillId="33" borderId="18" xfId="48" applyNumberFormat="1" applyFont="1" applyFill="1" applyBorder="1" applyAlignment="1">
      <alignment horizontal="center" vertical="center" shrinkToFit="1"/>
    </xf>
    <xf numFmtId="0" fontId="9" fillId="33" borderId="0" xfId="0" applyFont="1" applyFill="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top"/>
    </xf>
    <xf numFmtId="0" fontId="17" fillId="33" borderId="0" xfId="0" applyFont="1" applyFill="1" applyAlignment="1">
      <alignment horizontal="center" vertical="center"/>
    </xf>
    <xf numFmtId="0" fontId="3"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left" vertical="top"/>
    </xf>
    <xf numFmtId="0" fontId="10" fillId="0" borderId="0" xfId="0" applyFont="1" applyAlignment="1">
      <alignment vertical="center"/>
    </xf>
    <xf numFmtId="38" fontId="10" fillId="0" borderId="22" xfId="48" applyFont="1" applyBorder="1" applyAlignment="1">
      <alignment vertical="center"/>
    </xf>
    <xf numFmtId="0" fontId="2" fillId="0" borderId="0" xfId="0" applyFont="1" applyAlignment="1">
      <alignment/>
    </xf>
    <xf numFmtId="0" fontId="9" fillId="0" borderId="10" xfId="0" applyFont="1" applyBorder="1" applyAlignment="1">
      <alignment/>
    </xf>
    <xf numFmtId="0" fontId="12" fillId="0" borderId="0" xfId="0" applyFont="1" applyAlignment="1">
      <alignment/>
    </xf>
    <xf numFmtId="0" fontId="0" fillId="0" borderId="10" xfId="0" applyBorder="1" applyAlignment="1">
      <alignment/>
    </xf>
    <xf numFmtId="0" fontId="12" fillId="0" borderId="10" xfId="0" applyFont="1" applyBorder="1" applyAlignment="1">
      <alignment/>
    </xf>
    <xf numFmtId="0" fontId="9" fillId="0" borderId="0" xfId="0" applyFont="1" applyAlignment="1">
      <alignment/>
    </xf>
    <xf numFmtId="0" fontId="9" fillId="0" borderId="0" xfId="0" applyFont="1" applyAlignment="1">
      <alignment vertical="center"/>
    </xf>
    <xf numFmtId="0" fontId="0" fillId="0" borderId="0" xfId="0" applyFont="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57" fontId="0" fillId="0" borderId="0" xfId="0" applyNumberFormat="1" applyFont="1" applyAlignment="1">
      <alignment/>
    </xf>
    <xf numFmtId="185" fontId="11" fillId="0" borderId="15" xfId="0" applyNumberFormat="1" applyFont="1" applyBorder="1" applyAlignment="1">
      <alignment vertical="center" wrapText="1"/>
    </xf>
    <xf numFmtId="185" fontId="11" fillId="0" borderId="18" xfId="0" applyNumberFormat="1" applyFont="1" applyBorder="1" applyAlignment="1">
      <alignment vertical="center" wrapText="1"/>
    </xf>
    <xf numFmtId="186" fontId="11" fillId="0" borderId="17" xfId="0" applyNumberFormat="1" applyFont="1" applyBorder="1" applyAlignment="1">
      <alignment vertical="center"/>
    </xf>
    <xf numFmtId="187" fontId="11" fillId="0" borderId="17" xfId="0" applyNumberFormat="1" applyFont="1" applyBorder="1" applyAlignment="1">
      <alignment vertical="center"/>
    </xf>
    <xf numFmtId="186" fontId="11" fillId="0" borderId="10" xfId="0" applyNumberFormat="1" applyFont="1" applyBorder="1" applyAlignment="1">
      <alignment vertical="center"/>
    </xf>
    <xf numFmtId="187" fontId="11" fillId="0" borderId="10" xfId="0" applyNumberFormat="1" applyFont="1" applyBorder="1" applyAlignment="1">
      <alignment vertical="center"/>
    </xf>
    <xf numFmtId="0" fontId="2" fillId="0" borderId="0" xfId="0" applyFont="1" applyAlignment="1">
      <alignment horizontal="distributed" vertical="center"/>
    </xf>
    <xf numFmtId="0" fontId="2" fillId="0" borderId="27" xfId="0" applyFont="1" applyBorder="1" applyAlignment="1">
      <alignment horizontal="center" vertical="center"/>
    </xf>
    <xf numFmtId="0" fontId="24" fillId="0" borderId="27" xfId="0" applyFont="1" applyBorder="1" applyAlignment="1">
      <alignment horizontal="center" vertical="center" wrapText="1"/>
    </xf>
    <xf numFmtId="0" fontId="4" fillId="0" borderId="27" xfId="0" applyFont="1" applyBorder="1" applyAlignment="1">
      <alignment horizontal="center" vertical="center"/>
    </xf>
    <xf numFmtId="0" fontId="5" fillId="0" borderId="0" xfId="0" applyFont="1" applyAlignment="1">
      <alignment/>
    </xf>
    <xf numFmtId="181" fontId="2" fillId="0" borderId="0" xfId="0" applyNumberFormat="1" applyFont="1" applyAlignment="1">
      <alignment vertical="center"/>
    </xf>
    <xf numFmtId="38" fontId="12" fillId="34" borderId="28" xfId="48" applyFont="1" applyFill="1" applyBorder="1" applyAlignment="1" applyProtection="1">
      <alignment shrinkToFit="1"/>
      <protection locked="0"/>
    </xf>
    <xf numFmtId="0" fontId="0" fillId="0" borderId="29" xfId="0" applyFont="1" applyBorder="1" applyAlignment="1">
      <alignment/>
    </xf>
    <xf numFmtId="0" fontId="2" fillId="0" borderId="29" xfId="0" applyFont="1" applyBorder="1" applyAlignment="1">
      <alignment vertical="center" wrapText="1"/>
    </xf>
    <xf numFmtId="0" fontId="0" fillId="0" borderId="30" xfId="0" applyFont="1" applyBorder="1" applyAlignment="1">
      <alignment/>
    </xf>
    <xf numFmtId="58" fontId="2" fillId="0" borderId="30" xfId="0" applyNumberFormat="1" applyFont="1" applyBorder="1" applyAlignment="1">
      <alignment vertical="center" wrapText="1"/>
    </xf>
    <xf numFmtId="0" fontId="0" fillId="0" borderId="31" xfId="0" applyFont="1" applyBorder="1" applyAlignment="1">
      <alignment/>
    </xf>
    <xf numFmtId="0" fontId="2" fillId="0" borderId="31" xfId="0" applyFont="1" applyBorder="1" applyAlignment="1">
      <alignment vertical="center" wrapText="1"/>
    </xf>
    <xf numFmtId="0" fontId="27" fillId="0" borderId="0" xfId="0" applyFont="1" applyAlignment="1">
      <alignment/>
    </xf>
    <xf numFmtId="0" fontId="5" fillId="0" borderId="0" xfId="0" applyFont="1" applyAlignment="1">
      <alignment horizontal="distributed" vertical="center"/>
    </xf>
    <xf numFmtId="0" fontId="5" fillId="33" borderId="0" xfId="0" applyFont="1" applyFill="1" applyAlignment="1">
      <alignment horizontal="distributed" vertical="center"/>
    </xf>
    <xf numFmtId="57" fontId="2" fillId="0" borderId="24" xfId="0" applyNumberFormat="1" applyFont="1" applyBorder="1" applyAlignment="1">
      <alignment vertical="center" wrapText="1"/>
    </xf>
    <xf numFmtId="57" fontId="2" fillId="0" borderId="0" xfId="0" applyNumberFormat="1" applyFont="1" applyAlignment="1">
      <alignment vertical="center"/>
    </xf>
    <xf numFmtId="0" fontId="15" fillId="0" borderId="0" xfId="0" applyFont="1" applyAlignment="1">
      <alignment vertical="center"/>
    </xf>
    <xf numFmtId="0" fontId="16" fillId="0" borderId="30" xfId="0" applyFont="1" applyBorder="1" applyAlignment="1">
      <alignment vertical="center" shrinkToFit="1"/>
    </xf>
    <xf numFmtId="0" fontId="5" fillId="0" borderId="32" xfId="0" applyFont="1" applyBorder="1" applyAlignment="1">
      <alignment horizontal="left" vertical="top"/>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33" borderId="17" xfId="0" applyFont="1" applyFill="1" applyBorder="1" applyAlignment="1">
      <alignment vertical="center"/>
    </xf>
    <xf numFmtId="38" fontId="12" fillId="33" borderId="15" xfId="48" applyFont="1" applyFill="1" applyBorder="1" applyAlignment="1">
      <alignment shrinkToFit="1"/>
    </xf>
    <xf numFmtId="38" fontId="5" fillId="33" borderId="16" xfId="48" applyFont="1" applyFill="1" applyBorder="1" applyAlignment="1">
      <alignment horizontal="right" vertical="top" shrinkToFit="1"/>
    </xf>
    <xf numFmtId="38" fontId="5" fillId="33" borderId="32" xfId="48" applyFont="1" applyFill="1" applyBorder="1" applyAlignment="1">
      <alignment horizontal="right" vertical="top" shrinkToFit="1"/>
    </xf>
    <xf numFmtId="38" fontId="5" fillId="33" borderId="15" xfId="48" applyFont="1" applyFill="1" applyBorder="1" applyAlignment="1">
      <alignment horizontal="right" vertical="top" shrinkToFit="1"/>
    </xf>
    <xf numFmtId="176" fontId="11" fillId="33" borderId="15" xfId="48" applyNumberFormat="1" applyFont="1" applyFill="1" applyBorder="1" applyAlignment="1">
      <alignment vertical="center" shrinkToFit="1"/>
    </xf>
    <xf numFmtId="177" fontId="11" fillId="33" borderId="28" xfId="48" applyNumberFormat="1" applyFont="1" applyFill="1" applyBorder="1" applyAlignment="1">
      <alignment vertical="center" shrinkToFit="1"/>
    </xf>
    <xf numFmtId="177" fontId="11" fillId="33" borderId="18" xfId="48" applyNumberFormat="1" applyFont="1" applyFill="1" applyBorder="1" applyAlignment="1">
      <alignment vertical="center" shrinkToFit="1"/>
    </xf>
    <xf numFmtId="177" fontId="11" fillId="33" borderId="33" xfId="48" applyNumberFormat="1" applyFont="1" applyFill="1" applyBorder="1" applyAlignment="1">
      <alignment vertical="center" shrinkToFit="1"/>
    </xf>
    <xf numFmtId="0" fontId="3" fillId="33" borderId="10" xfId="0" applyFont="1" applyFill="1" applyBorder="1" applyAlignment="1">
      <alignment horizontal="center" vertical="center"/>
    </xf>
    <xf numFmtId="177" fontId="11" fillId="33" borderId="0" xfId="48" applyNumberFormat="1" applyFont="1" applyFill="1" applyAlignment="1">
      <alignment vertical="center" shrinkToFit="1"/>
    </xf>
    <xf numFmtId="38" fontId="12" fillId="33" borderId="28" xfId="48" applyFont="1" applyFill="1" applyBorder="1" applyAlignment="1">
      <alignment shrinkToFit="1"/>
    </xf>
    <xf numFmtId="176" fontId="12" fillId="33" borderId="32" xfId="48" applyNumberFormat="1" applyFont="1" applyFill="1" applyBorder="1" applyAlignment="1">
      <alignment vertical="center" shrinkToFit="1"/>
    </xf>
    <xf numFmtId="177" fontId="12" fillId="33" borderId="28" xfId="48" applyNumberFormat="1" applyFont="1" applyFill="1" applyBorder="1" applyAlignment="1">
      <alignment vertical="center" shrinkToFit="1"/>
    </xf>
    <xf numFmtId="178" fontId="11" fillId="0" borderId="17" xfId="48" applyNumberFormat="1" applyFont="1" applyBorder="1" applyAlignment="1">
      <alignment vertical="center" shrinkToFit="1"/>
    </xf>
    <xf numFmtId="0" fontId="9" fillId="0" borderId="0" xfId="0" applyFont="1" applyAlignment="1">
      <alignment horizontal="left" wrapText="1" indent="1"/>
    </xf>
    <xf numFmtId="0" fontId="3" fillId="0" borderId="0" xfId="0" applyFont="1" applyAlignment="1">
      <alignment horizontal="left" vertical="center"/>
    </xf>
    <xf numFmtId="0" fontId="11" fillId="33" borderId="0" xfId="0" applyFont="1" applyFill="1" applyAlignment="1">
      <alignment vertical="center"/>
    </xf>
    <xf numFmtId="38" fontId="12" fillId="33" borderId="0" xfId="48" applyFont="1" applyFill="1" applyAlignment="1">
      <alignment shrinkToFit="1"/>
    </xf>
    <xf numFmtId="38" fontId="9" fillId="33" borderId="0" xfId="48" applyFont="1" applyFill="1" applyAlignment="1">
      <alignment horizontal="right" vertical="top" shrinkToFit="1"/>
    </xf>
    <xf numFmtId="176" fontId="11" fillId="33" borderId="0" xfId="48" applyNumberFormat="1" applyFont="1" applyFill="1" applyAlignment="1">
      <alignment vertical="center" shrinkToFit="1"/>
    </xf>
    <xf numFmtId="178" fontId="11" fillId="33" borderId="0" xfId="48" applyNumberFormat="1" applyFont="1" applyFill="1" applyAlignment="1">
      <alignment vertical="center" shrinkToFit="1"/>
    </xf>
    <xf numFmtId="0" fontId="9" fillId="33" borderId="0" xfId="0" applyFont="1" applyFill="1" applyAlignment="1">
      <alignment horizontal="left" wrapText="1" indent="1"/>
    </xf>
    <xf numFmtId="0" fontId="3" fillId="33" borderId="0" xfId="0" applyFont="1" applyFill="1" applyAlignment="1">
      <alignment horizontal="left" vertical="center"/>
    </xf>
    <xf numFmtId="0" fontId="5" fillId="0" borderId="34" xfId="0" applyFont="1" applyBorder="1" applyAlignment="1">
      <alignment vertical="center" wrapText="1"/>
    </xf>
    <xf numFmtId="0" fontId="21" fillId="0" borderId="0" xfId="0" applyFont="1" applyAlignment="1">
      <alignment/>
    </xf>
    <xf numFmtId="0" fontId="21" fillId="0" borderId="0" xfId="0" applyFont="1" applyAlignment="1">
      <alignment horizontal="center"/>
    </xf>
    <xf numFmtId="0" fontId="21" fillId="0" borderId="24" xfId="0" applyFont="1" applyBorder="1" applyAlignment="1">
      <alignment horizontal="center" vertical="top"/>
    </xf>
    <xf numFmtId="0" fontId="21" fillId="0" borderId="23" xfId="0" applyFont="1" applyBorder="1" applyAlignment="1">
      <alignment horizontal="center" vertical="top"/>
    </xf>
    <xf numFmtId="38" fontId="22" fillId="0" borderId="35" xfId="48" applyFont="1" applyBorder="1" applyAlignment="1">
      <alignment horizontal="center" vertical="top"/>
    </xf>
    <xf numFmtId="0" fontId="2" fillId="0" borderId="26" xfId="0" applyFont="1" applyBorder="1" applyAlignment="1">
      <alignment/>
    </xf>
    <xf numFmtId="0" fontId="21" fillId="0" borderId="0" xfId="0" applyFont="1" applyAlignment="1">
      <alignment horizontal="center" vertical="top"/>
    </xf>
    <xf numFmtId="0" fontId="2" fillId="0" borderId="0" xfId="0" applyFont="1" applyAlignment="1">
      <alignment horizontal="center" vertical="top"/>
    </xf>
    <xf numFmtId="0" fontId="2" fillId="0" borderId="22" xfId="0" applyFont="1" applyBorder="1" applyAlignment="1">
      <alignment/>
    </xf>
    <xf numFmtId="38" fontId="2" fillId="0" borderId="36" xfId="48" applyFont="1" applyBorder="1" applyAlignment="1">
      <alignment/>
    </xf>
    <xf numFmtId="0" fontId="2" fillId="0" borderId="24" xfId="0" applyFont="1" applyBorder="1" applyAlignment="1">
      <alignment/>
    </xf>
    <xf numFmtId="0" fontId="2" fillId="0" borderId="23" xfId="0" applyFont="1" applyBorder="1" applyAlignment="1">
      <alignment vertical="top"/>
    </xf>
    <xf numFmtId="0" fontId="2" fillId="0" borderId="24" xfId="0" applyFont="1" applyBorder="1" applyAlignment="1">
      <alignment vertical="top"/>
    </xf>
    <xf numFmtId="38" fontId="2" fillId="0" borderId="35" xfId="48" applyFont="1" applyBorder="1" applyAlignment="1">
      <alignment/>
    </xf>
    <xf numFmtId="0" fontId="2" fillId="0" borderId="26" xfId="0" applyFont="1" applyBorder="1" applyAlignment="1">
      <alignment vertical="top"/>
    </xf>
    <xf numFmtId="0" fontId="2" fillId="0" borderId="22" xfId="0" applyFont="1" applyBorder="1" applyAlignment="1">
      <alignment vertical="top"/>
    </xf>
    <xf numFmtId="0" fontId="2" fillId="0" borderId="10" xfId="0" applyFont="1" applyBorder="1" applyAlignment="1">
      <alignment/>
    </xf>
    <xf numFmtId="0" fontId="2" fillId="0" borderId="0" xfId="0" applyFont="1" applyAlignment="1">
      <alignment horizontal="center"/>
    </xf>
    <xf numFmtId="38" fontId="2" fillId="0" borderId="34" xfId="48" applyFont="1" applyBorder="1" applyAlignment="1">
      <alignment/>
    </xf>
    <xf numFmtId="0" fontId="2" fillId="0" borderId="0" xfId="0" applyFont="1" applyAlignment="1">
      <alignment vertical="top"/>
    </xf>
    <xf numFmtId="0" fontId="21" fillId="0" borderId="37" xfId="0" applyFont="1" applyBorder="1" applyAlignment="1">
      <alignment vertical="top"/>
    </xf>
    <xf numFmtId="0" fontId="21" fillId="0" borderId="38" xfId="0" applyFont="1" applyBorder="1" applyAlignment="1">
      <alignment vertical="top"/>
    </xf>
    <xf numFmtId="0" fontId="14" fillId="0" borderId="0" xfId="0" applyFont="1" applyAlignment="1">
      <alignment vertical="center"/>
    </xf>
    <xf numFmtId="0" fontId="9" fillId="0" borderId="0" xfId="0" applyFont="1" applyAlignment="1">
      <alignment horizontal="left" vertical="center"/>
    </xf>
    <xf numFmtId="0" fontId="12" fillId="0" borderId="0" xfId="0" applyFont="1" applyAlignment="1">
      <alignment wrapText="1" shrinkToFit="1"/>
    </xf>
    <xf numFmtId="0" fontId="12" fillId="0" borderId="10" xfId="0" applyFont="1" applyBorder="1" applyAlignment="1">
      <alignment wrapText="1" shrinkToFit="1"/>
    </xf>
    <xf numFmtId="0" fontId="25" fillId="0" borderId="0" xfId="0" applyFont="1" applyAlignment="1">
      <alignment horizontal="center" vertical="center" textRotation="255" shrinkToFit="1"/>
    </xf>
    <xf numFmtId="0" fontId="11" fillId="0" borderId="0" xfId="0" applyFont="1" applyAlignment="1">
      <alignment vertical="center" shrinkToFit="1"/>
    </xf>
    <xf numFmtId="177" fontId="11" fillId="33" borderId="27" xfId="48" applyNumberFormat="1" applyFont="1" applyFill="1" applyBorder="1" applyAlignment="1">
      <alignment vertical="center" shrinkToFit="1"/>
    </xf>
    <xf numFmtId="0" fontId="10" fillId="0" borderId="39" xfId="0" applyFont="1" applyBorder="1" applyAlignment="1">
      <alignment vertical="center"/>
    </xf>
    <xf numFmtId="0" fontId="11" fillId="33" borderId="27" xfId="48" applyNumberFormat="1" applyFont="1" applyFill="1" applyBorder="1" applyAlignment="1">
      <alignment horizontal="center" vertical="center" shrinkToFit="1"/>
    </xf>
    <xf numFmtId="176" fontId="11" fillId="33" borderId="32" xfId="48" applyNumberFormat="1" applyFont="1" applyFill="1" applyBorder="1" applyAlignment="1">
      <alignment vertical="center" shrinkToFit="1"/>
    </xf>
    <xf numFmtId="38" fontId="3" fillId="34" borderId="17" xfId="48" applyFont="1" applyFill="1" applyBorder="1" applyAlignment="1" applyProtection="1">
      <alignment horizontal="right" vertical="top" shrinkToFit="1"/>
      <protection locked="0"/>
    </xf>
    <xf numFmtId="38" fontId="12" fillId="34" borderId="15" xfId="48" applyFont="1" applyFill="1" applyBorder="1" applyAlignment="1" applyProtection="1">
      <alignment shrinkToFit="1"/>
      <protection locked="0"/>
    </xf>
    <xf numFmtId="38" fontId="5" fillId="34" borderId="16" xfId="48" applyFont="1" applyFill="1" applyBorder="1" applyAlignment="1" applyProtection="1">
      <alignment horizontal="right" vertical="top" shrinkToFit="1"/>
      <protection locked="0"/>
    </xf>
    <xf numFmtId="38" fontId="5" fillId="34" borderId="32" xfId="48" applyFont="1" applyFill="1" applyBorder="1" applyAlignment="1" applyProtection="1">
      <alignment horizontal="right" vertical="top" shrinkToFit="1"/>
      <protection locked="0"/>
    </xf>
    <xf numFmtId="190" fontId="2" fillId="0" borderId="0" xfId="0" applyNumberFormat="1" applyFont="1" applyFill="1" applyAlignment="1" applyProtection="1">
      <alignment vertical="center"/>
      <protection locked="0"/>
    </xf>
    <xf numFmtId="0" fontId="2" fillId="0" borderId="0" xfId="0" applyFont="1" applyFill="1" applyAlignment="1">
      <alignment vertical="center"/>
    </xf>
    <xf numFmtId="49" fontId="30" fillId="35" borderId="40" xfId="0" applyNumberFormat="1" applyFont="1" applyFill="1" applyBorder="1" applyAlignment="1" applyProtection="1">
      <alignment horizontal="right" vertical="center"/>
      <protection locked="0"/>
    </xf>
    <xf numFmtId="0" fontId="30" fillId="0" borderId="41" xfId="0" applyFont="1" applyFill="1" applyBorder="1" applyAlignment="1" applyProtection="1">
      <alignment vertical="center"/>
      <protection locked="0"/>
    </xf>
    <xf numFmtId="0" fontId="30" fillId="0" borderId="0" xfId="0" applyFont="1" applyAlignment="1">
      <alignment vertical="center"/>
    </xf>
    <xf numFmtId="190" fontId="6" fillId="0" borderId="0" xfId="0" applyNumberFormat="1" applyFont="1" applyAlignment="1">
      <alignment/>
    </xf>
    <xf numFmtId="0" fontId="6" fillId="0" borderId="0" xfId="0" applyFont="1" applyFill="1" applyBorder="1" applyAlignment="1">
      <alignment/>
    </xf>
    <xf numFmtId="0" fontId="2" fillId="0" borderId="0" xfId="0" applyFont="1" applyFill="1" applyAlignment="1" applyProtection="1">
      <alignment vertical="center"/>
      <protection locked="0"/>
    </xf>
    <xf numFmtId="190" fontId="74" fillId="0" borderId="0" xfId="0" applyNumberFormat="1" applyFont="1" applyFill="1" applyAlignment="1" applyProtection="1">
      <alignment vertical="center"/>
      <protection locked="0"/>
    </xf>
    <xf numFmtId="0" fontId="2"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right" vertical="center"/>
    </xf>
    <xf numFmtId="0" fontId="26" fillId="0" borderId="0" xfId="0" applyFont="1" applyBorder="1" applyAlignment="1">
      <alignment vertical="center"/>
    </xf>
    <xf numFmtId="0" fontId="75" fillId="18" borderId="0" xfId="0" applyFont="1" applyFill="1" applyAlignment="1" applyProtection="1">
      <alignment horizontal="center" vertical="center"/>
      <protection locked="0"/>
    </xf>
    <xf numFmtId="0" fontId="30" fillId="0" borderId="40" xfId="0" applyFont="1" applyBorder="1" applyAlignment="1">
      <alignment vertical="center"/>
    </xf>
    <xf numFmtId="0" fontId="30" fillId="0" borderId="42" xfId="0" applyFont="1" applyBorder="1" applyAlignment="1">
      <alignment vertical="center"/>
    </xf>
    <xf numFmtId="0" fontId="29" fillId="0" borderId="0" xfId="0" applyFont="1" applyAlignment="1">
      <alignment vertical="center"/>
    </xf>
    <xf numFmtId="0" fontId="76" fillId="0" borderId="0" xfId="0" applyFont="1" applyAlignment="1">
      <alignment vertical="center"/>
    </xf>
    <xf numFmtId="182" fontId="30" fillId="35" borderId="0" xfId="0" applyNumberFormat="1" applyFont="1" applyFill="1" applyBorder="1" applyAlignment="1" applyProtection="1">
      <alignment vertical="center"/>
      <protection locked="0"/>
    </xf>
    <xf numFmtId="182" fontId="30" fillId="36" borderId="0" xfId="0" applyNumberFormat="1" applyFont="1" applyFill="1" applyBorder="1" applyAlignment="1" applyProtection="1">
      <alignment vertical="center"/>
      <protection locked="0"/>
    </xf>
    <xf numFmtId="0" fontId="77" fillId="0" borderId="0" xfId="0" applyFont="1" applyAlignment="1">
      <alignment horizontal="center" vertical="center"/>
    </xf>
    <xf numFmtId="0" fontId="78" fillId="0" borderId="0" xfId="0" applyFont="1" applyAlignment="1">
      <alignment horizontal="center" vertical="center"/>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30" fillId="37" borderId="42" xfId="0" applyFont="1" applyFill="1" applyBorder="1" applyAlignment="1" applyProtection="1">
      <alignment horizontal="center" vertical="center"/>
      <protection locked="0"/>
    </xf>
    <xf numFmtId="0" fontId="30" fillId="37" borderId="43" xfId="0" applyFont="1" applyFill="1" applyBorder="1" applyAlignment="1" applyProtection="1">
      <alignment horizontal="center" vertical="center"/>
      <protection locked="0"/>
    </xf>
    <xf numFmtId="182" fontId="30" fillId="35" borderId="43" xfId="0" applyNumberFormat="1" applyFont="1" applyFill="1" applyBorder="1" applyAlignment="1" applyProtection="1">
      <alignment horizontal="center" vertical="center"/>
      <protection locked="0"/>
    </xf>
    <xf numFmtId="182" fontId="30" fillId="35" borderId="44" xfId="0" applyNumberFormat="1" applyFont="1" applyFill="1" applyBorder="1" applyAlignment="1" applyProtection="1">
      <alignment horizontal="center" vertical="center"/>
      <protection locked="0"/>
    </xf>
    <xf numFmtId="0" fontId="30" fillId="37" borderId="43" xfId="0" applyFont="1" applyFill="1" applyBorder="1" applyAlignment="1" applyProtection="1">
      <alignment horizontal="left" vertical="center"/>
      <protection locked="0"/>
    </xf>
    <xf numFmtId="0" fontId="30" fillId="37" borderId="44" xfId="0" applyFont="1" applyFill="1" applyBorder="1" applyAlignment="1" applyProtection="1">
      <alignment horizontal="left" vertical="center"/>
      <protection locked="0"/>
    </xf>
    <xf numFmtId="182" fontId="30" fillId="35" borderId="45" xfId="0" applyNumberFormat="1" applyFont="1" applyFill="1" applyBorder="1" applyAlignment="1" applyProtection="1">
      <alignment horizontal="center" vertical="center"/>
      <protection locked="0"/>
    </xf>
    <xf numFmtId="182" fontId="30" fillId="35" borderId="46" xfId="0" applyNumberFormat="1" applyFont="1" applyFill="1" applyBorder="1" applyAlignment="1" applyProtection="1">
      <alignment horizontal="center" vertical="center"/>
      <protection locked="0"/>
    </xf>
    <xf numFmtId="0" fontId="30" fillId="0" borderId="44" xfId="0" applyFont="1" applyBorder="1" applyAlignment="1">
      <alignment horizontal="left" vertical="center"/>
    </xf>
    <xf numFmtId="182" fontId="30" fillId="35" borderId="0" xfId="0" applyNumberFormat="1" applyFont="1" applyFill="1" applyBorder="1" applyAlignment="1" applyProtection="1">
      <alignment horizontal="center" vertical="center"/>
      <protection locked="0"/>
    </xf>
    <xf numFmtId="0" fontId="30" fillId="0" borderId="0" xfId="0" applyFont="1" applyAlignment="1">
      <alignment horizontal="center" vertical="center"/>
    </xf>
    <xf numFmtId="0" fontId="30" fillId="0" borderId="46" xfId="0" applyFont="1" applyBorder="1" applyAlignment="1">
      <alignment horizontal="center" vertical="center"/>
    </xf>
    <xf numFmtId="181" fontId="30" fillId="35" borderId="42" xfId="0" applyNumberFormat="1" applyFont="1" applyFill="1" applyBorder="1" applyAlignment="1" applyProtection="1">
      <alignment horizontal="center" vertical="center"/>
      <protection locked="0"/>
    </xf>
    <xf numFmtId="181" fontId="30" fillId="35" borderId="44" xfId="0" applyNumberFormat="1" applyFont="1" applyFill="1" applyBorder="1" applyAlignment="1" applyProtection="1">
      <alignment horizontal="center" vertical="center"/>
      <protection locked="0"/>
    </xf>
    <xf numFmtId="0" fontId="30" fillId="35" borderId="42" xfId="0" applyFont="1" applyFill="1" applyBorder="1" applyAlignment="1" applyProtection="1">
      <alignment horizontal="left" vertical="center"/>
      <protection locked="0"/>
    </xf>
    <xf numFmtId="0" fontId="30" fillId="35" borderId="43" xfId="0" applyFont="1" applyFill="1" applyBorder="1" applyAlignment="1" applyProtection="1">
      <alignment horizontal="left" vertical="center"/>
      <protection locked="0"/>
    </xf>
    <xf numFmtId="0" fontId="30" fillId="35" borderId="44" xfId="0" applyFont="1" applyFill="1" applyBorder="1" applyAlignment="1" applyProtection="1">
      <alignment horizontal="left" vertical="center"/>
      <protection locked="0"/>
    </xf>
    <xf numFmtId="0" fontId="30" fillId="0" borderId="40" xfId="0" applyFont="1" applyBorder="1" applyAlignment="1">
      <alignment horizontal="left" vertical="center"/>
    </xf>
    <xf numFmtId="0" fontId="30" fillId="35" borderId="40" xfId="0" applyFont="1" applyFill="1" applyBorder="1" applyAlignment="1" applyProtection="1">
      <alignment horizontal="left" vertical="center"/>
      <protection locked="0"/>
    </xf>
    <xf numFmtId="0" fontId="2" fillId="0" borderId="0" xfId="0" applyFont="1" applyAlignment="1">
      <alignment horizontal="left" vertical="center"/>
    </xf>
    <xf numFmtId="177" fontId="11" fillId="33" borderId="32" xfId="48" applyNumberFormat="1" applyFont="1" applyFill="1" applyBorder="1" applyAlignment="1">
      <alignment vertical="center" shrinkToFit="1"/>
    </xf>
    <xf numFmtId="177" fontId="11" fillId="33" borderId="28" xfId="48" applyNumberFormat="1" applyFont="1" applyFill="1" applyBorder="1" applyAlignment="1">
      <alignment vertical="center" shrinkToFit="1"/>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10" fillId="35" borderId="47" xfId="0" applyNumberFormat="1" applyFont="1" applyFill="1" applyBorder="1" applyAlignment="1" applyProtection="1">
      <alignment horizontal="center" vertical="center"/>
      <protection/>
    </xf>
    <xf numFmtId="0" fontId="10" fillId="35" borderId="47" xfId="0" applyFont="1" applyFill="1" applyBorder="1" applyAlignment="1" applyProtection="1">
      <alignment horizontal="center" vertical="center"/>
      <protection/>
    </xf>
    <xf numFmtId="49" fontId="10" fillId="35" borderId="13" xfId="0" applyNumberFormat="1" applyFont="1" applyFill="1" applyBorder="1" applyAlignment="1" applyProtection="1">
      <alignment horizontal="center" vertical="center"/>
      <protection/>
    </xf>
    <xf numFmtId="0" fontId="10" fillId="35" borderId="13" xfId="0" applyFont="1" applyFill="1" applyBorder="1" applyAlignment="1" applyProtection="1">
      <alignment horizontal="center" vertical="center"/>
      <protection/>
    </xf>
    <xf numFmtId="49" fontId="10" fillId="35" borderId="12" xfId="0" applyNumberFormat="1"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49" fontId="10" fillId="35" borderId="48" xfId="0" applyNumberFormat="1" applyFont="1" applyFill="1" applyBorder="1" applyAlignment="1" applyProtection="1">
      <alignment horizontal="center" vertical="center"/>
      <protection/>
    </xf>
    <xf numFmtId="0" fontId="10" fillId="35" borderId="48" xfId="0" applyFont="1" applyFill="1" applyBorder="1" applyAlignment="1" applyProtection="1">
      <alignment horizontal="center" vertical="center"/>
      <protection/>
    </xf>
    <xf numFmtId="49" fontId="10" fillId="35" borderId="14" xfId="0" applyNumberFormat="1" applyFont="1" applyFill="1" applyBorder="1" applyAlignment="1" applyProtection="1">
      <alignment horizontal="center" vertical="center"/>
      <protection locked="0"/>
    </xf>
    <xf numFmtId="0" fontId="10" fillId="35" borderId="14" xfId="0" applyFont="1" applyFill="1" applyBorder="1" applyAlignment="1" applyProtection="1">
      <alignment horizontal="center" vertical="center"/>
      <protection locked="0"/>
    </xf>
    <xf numFmtId="0" fontId="9" fillId="0" borderId="15" xfId="0" applyFont="1" applyBorder="1" applyAlignment="1">
      <alignment horizontal="left" vertical="center" wrapText="1" indent="1"/>
    </xf>
    <xf numFmtId="0" fontId="9" fillId="0" borderId="17" xfId="0" applyFont="1" applyBorder="1" applyAlignment="1">
      <alignment horizontal="left" vertical="center" indent="1"/>
    </xf>
    <xf numFmtId="0" fontId="9" fillId="0" borderId="16" xfId="0" applyFont="1" applyBorder="1" applyAlignment="1">
      <alignment horizontal="left" vertical="center" indent="1"/>
    </xf>
    <xf numFmtId="0" fontId="9" fillId="0" borderId="18" xfId="0" applyFont="1" applyBorder="1" applyAlignment="1">
      <alignment horizontal="left" vertical="center" indent="1"/>
    </xf>
    <xf numFmtId="0" fontId="9" fillId="0" borderId="10" xfId="0" applyFont="1" applyBorder="1" applyAlignment="1">
      <alignment horizontal="left" vertical="center" indent="1"/>
    </xf>
    <xf numFmtId="0" fontId="9" fillId="0" borderId="19" xfId="0" applyFont="1" applyBorder="1" applyAlignment="1">
      <alignment horizontal="left" vertical="center" indent="1"/>
    </xf>
    <xf numFmtId="49" fontId="10" fillId="35" borderId="49" xfId="0" applyNumberFormat="1" applyFont="1" applyFill="1" applyBorder="1" applyAlignment="1" applyProtection="1">
      <alignment horizontal="center" vertical="center"/>
      <protection/>
    </xf>
    <xf numFmtId="49" fontId="10" fillId="35" borderId="50" xfId="0" applyNumberFormat="1" applyFont="1" applyFill="1" applyBorder="1" applyAlignment="1" applyProtection="1">
      <alignment horizontal="center" vertical="center"/>
      <protection/>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9" fillId="0" borderId="15"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vertical="center"/>
    </xf>
    <xf numFmtId="49" fontId="10" fillId="35" borderId="48" xfId="0" applyNumberFormat="1" applyFont="1" applyFill="1" applyBorder="1" applyAlignment="1" applyProtection="1">
      <alignment horizontal="center" vertical="center"/>
      <protection locked="0"/>
    </xf>
    <xf numFmtId="0" fontId="10" fillId="35" borderId="48" xfId="0" applyFont="1" applyFill="1" applyBorder="1" applyAlignment="1" applyProtection="1">
      <alignment horizontal="center" vertical="center"/>
      <protection locked="0"/>
    </xf>
    <xf numFmtId="177" fontId="11" fillId="33" borderId="0" xfId="48" applyNumberFormat="1" applyFont="1" applyFill="1" applyAlignment="1">
      <alignment vertical="center" shrinkToFit="1"/>
    </xf>
    <xf numFmtId="0" fontId="10" fillId="33" borderId="0" xfId="0" applyFont="1" applyFill="1" applyAlignment="1">
      <alignment horizontal="center" vertical="center" shrinkToFit="1"/>
    </xf>
    <xf numFmtId="0" fontId="2" fillId="33" borderId="0" xfId="0" applyFont="1" applyFill="1" applyAlignment="1">
      <alignment horizontal="center" vertical="center"/>
    </xf>
    <xf numFmtId="176" fontId="11" fillId="33" borderId="0" xfId="48" applyNumberFormat="1" applyFont="1" applyFill="1" applyAlignment="1">
      <alignment vertical="center" shrinkToFit="1"/>
    </xf>
    <xf numFmtId="0" fontId="3" fillId="33" borderId="0" xfId="0" applyFont="1" applyFill="1" applyAlignment="1">
      <alignment horizontal="center" vertical="center"/>
    </xf>
    <xf numFmtId="0" fontId="2" fillId="0" borderId="0" xfId="0" applyFont="1" applyAlignment="1">
      <alignment vertical="center"/>
    </xf>
    <xf numFmtId="0" fontId="11" fillId="33" borderId="0" xfId="0" applyFont="1" applyFill="1" applyAlignment="1">
      <alignment horizontal="left" vertical="center" wrapText="1"/>
    </xf>
    <xf numFmtId="0" fontId="2" fillId="0" borderId="11" xfId="0" applyFont="1" applyBorder="1" applyAlignment="1">
      <alignment horizontal="right" vertical="top"/>
    </xf>
    <xf numFmtId="0" fontId="11" fillId="33" borderId="0" xfId="48" applyNumberFormat="1" applyFont="1" applyFill="1" applyAlignment="1">
      <alignment vertical="center" shrinkToFit="1"/>
    </xf>
    <xf numFmtId="0" fontId="4" fillId="33" borderId="0" xfId="0" applyFont="1" applyFill="1" applyAlignment="1">
      <alignment horizontal="center" vertical="center"/>
    </xf>
    <xf numFmtId="0" fontId="9" fillId="33" borderId="0" xfId="0" applyFont="1" applyFill="1" applyAlignment="1">
      <alignment horizontal="center" vertical="center"/>
    </xf>
    <xf numFmtId="49" fontId="10" fillId="33" borderId="0" xfId="0" applyNumberFormat="1" applyFont="1" applyFill="1" applyAlignment="1">
      <alignment horizontal="center" vertical="center"/>
    </xf>
    <xf numFmtId="0" fontId="5" fillId="33" borderId="0" xfId="0" applyFont="1" applyFill="1" applyAlignment="1">
      <alignment horizontal="distributed" vertical="center"/>
    </xf>
    <xf numFmtId="0" fontId="9" fillId="33" borderId="0" xfId="0" applyFont="1" applyFill="1" applyAlignment="1">
      <alignment horizontal="left" vertical="center" wrapText="1" indent="1"/>
    </xf>
    <xf numFmtId="0" fontId="9" fillId="33" borderId="0" xfId="0" applyFont="1" applyFill="1" applyAlignment="1">
      <alignment horizontal="center" wrapText="1"/>
    </xf>
    <xf numFmtId="0" fontId="9" fillId="33" borderId="0" xfId="0" applyFont="1" applyFill="1" applyAlignment="1">
      <alignment horizontal="left" wrapText="1" indent="1"/>
    </xf>
    <xf numFmtId="0" fontId="10" fillId="33" borderId="0" xfId="0" applyFont="1" applyFill="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177" fontId="11" fillId="33" borderId="32" xfId="48" applyNumberFormat="1" applyFont="1" applyFill="1" applyBorder="1" applyAlignment="1">
      <alignment horizontal="center" vertical="center" shrinkToFit="1"/>
    </xf>
    <xf numFmtId="177" fontId="11" fillId="33" borderId="28" xfId="48" applyNumberFormat="1" applyFont="1" applyFill="1" applyBorder="1" applyAlignment="1">
      <alignment horizontal="center" vertical="center" shrinkToFit="1"/>
    </xf>
    <xf numFmtId="177" fontId="11" fillId="33" borderId="27" xfId="48" applyNumberFormat="1" applyFont="1" applyFill="1" applyBorder="1" applyAlignment="1">
      <alignment vertical="center" shrinkToFit="1"/>
    </xf>
    <xf numFmtId="0" fontId="11" fillId="33" borderId="15" xfId="48" applyNumberFormat="1" applyFont="1" applyFill="1" applyBorder="1" applyAlignment="1">
      <alignment vertical="center" shrinkToFit="1"/>
    </xf>
    <xf numFmtId="0" fontId="11" fillId="33" borderId="17" xfId="48" applyNumberFormat="1" applyFont="1" applyFill="1" applyBorder="1" applyAlignment="1">
      <alignment vertical="center" shrinkToFit="1"/>
    </xf>
    <xf numFmtId="0" fontId="11" fillId="33" borderId="51" xfId="0" applyFont="1" applyFill="1" applyBorder="1" applyAlignment="1">
      <alignment horizontal="left" vertical="center" wrapText="1"/>
    </xf>
    <xf numFmtId="0" fontId="11" fillId="33" borderId="52" xfId="0" applyFont="1" applyFill="1" applyBorder="1" applyAlignment="1">
      <alignment horizontal="left" vertical="center" wrapText="1"/>
    </xf>
    <xf numFmtId="177" fontId="10" fillId="33" borderId="15" xfId="0" applyNumberFormat="1" applyFont="1" applyFill="1" applyBorder="1" applyAlignment="1">
      <alignment vertical="center"/>
    </xf>
    <xf numFmtId="0" fontId="10" fillId="33" borderId="17" xfId="0" applyFont="1" applyFill="1" applyBorder="1" applyAlignment="1">
      <alignment vertical="center"/>
    </xf>
    <xf numFmtId="0" fontId="10" fillId="33" borderId="16" xfId="0" applyFont="1" applyFill="1" applyBorder="1" applyAlignment="1">
      <alignment vertical="center"/>
    </xf>
    <xf numFmtId="0" fontId="10" fillId="33" borderId="18" xfId="0" applyFont="1" applyFill="1" applyBorder="1" applyAlignment="1">
      <alignment vertical="center"/>
    </xf>
    <xf numFmtId="0" fontId="10" fillId="33" borderId="10" xfId="0" applyFont="1" applyFill="1" applyBorder="1" applyAlignment="1">
      <alignment vertical="center"/>
    </xf>
    <xf numFmtId="0" fontId="10" fillId="33" borderId="19" xfId="0" applyFont="1" applyFill="1" applyBorder="1" applyAlignment="1">
      <alignment vertical="center"/>
    </xf>
    <xf numFmtId="0" fontId="11" fillId="33" borderId="16" xfId="48" applyNumberFormat="1" applyFont="1" applyFill="1" applyBorder="1" applyAlignment="1">
      <alignment vertical="center" shrinkToFit="1"/>
    </xf>
    <xf numFmtId="0" fontId="11" fillId="33" borderId="18" xfId="48" applyNumberFormat="1" applyFont="1" applyFill="1" applyBorder="1" applyAlignment="1">
      <alignment vertical="center" shrinkToFit="1"/>
    </xf>
    <xf numFmtId="0" fontId="11" fillId="33" borderId="19" xfId="48" applyNumberFormat="1" applyFont="1" applyFill="1" applyBorder="1" applyAlignment="1">
      <alignment vertical="center" shrinkToFit="1"/>
    </xf>
    <xf numFmtId="49" fontId="10" fillId="0" borderId="0" xfId="0" applyNumberFormat="1" applyFont="1" applyAlignment="1">
      <alignment horizontal="center" vertical="center"/>
    </xf>
    <xf numFmtId="0" fontId="9" fillId="0" borderId="0" xfId="0" applyFont="1" applyAlignment="1">
      <alignment horizontal="left" vertical="center" wrapText="1" indent="1"/>
    </xf>
    <xf numFmtId="0" fontId="9" fillId="0" borderId="0" xfId="0" applyFont="1" applyAlignment="1">
      <alignment horizontal="center" wrapText="1"/>
    </xf>
    <xf numFmtId="0" fontId="9" fillId="0" borderId="0" xfId="0" applyFont="1" applyAlignment="1">
      <alignment horizontal="left" wrapText="1" indent="1"/>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distributed" vertical="center"/>
    </xf>
    <xf numFmtId="0" fontId="10" fillId="33" borderId="17"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1" fillId="33" borderId="53" xfId="0" applyFont="1" applyFill="1" applyBorder="1" applyAlignment="1">
      <alignment horizontal="left" vertical="center" wrapText="1"/>
    </xf>
    <xf numFmtId="0" fontId="11" fillId="33" borderId="54" xfId="0" applyFont="1" applyFill="1" applyBorder="1" applyAlignment="1">
      <alignment horizontal="left" vertical="center" wrapText="1"/>
    </xf>
    <xf numFmtId="0" fontId="11" fillId="33" borderId="55" xfId="0" applyFont="1" applyFill="1" applyBorder="1" applyAlignment="1">
      <alignment horizontal="left" vertical="center" wrapText="1"/>
    </xf>
    <xf numFmtId="0" fontId="11" fillId="33" borderId="56" xfId="0" applyFont="1" applyFill="1" applyBorder="1" applyAlignment="1">
      <alignment horizontal="left" vertical="center" wrapText="1"/>
    </xf>
    <xf numFmtId="57" fontId="3" fillId="33" borderId="15" xfId="0" applyNumberFormat="1" applyFont="1" applyFill="1" applyBorder="1" applyAlignment="1">
      <alignment horizontal="right" vertical="center"/>
    </xf>
    <xf numFmtId="57" fontId="3" fillId="33" borderId="17" xfId="0" applyNumberFormat="1" applyFont="1" applyFill="1" applyBorder="1" applyAlignment="1">
      <alignment horizontal="right" vertical="center"/>
    </xf>
    <xf numFmtId="57" fontId="3" fillId="33" borderId="18" xfId="0" applyNumberFormat="1" applyFont="1" applyFill="1" applyBorder="1" applyAlignment="1">
      <alignment horizontal="right" vertical="center"/>
    </xf>
    <xf numFmtId="57" fontId="3" fillId="33" borderId="10" xfId="0" applyNumberFormat="1" applyFont="1" applyFill="1" applyBorder="1" applyAlignment="1">
      <alignment horizontal="right" vertical="center"/>
    </xf>
    <xf numFmtId="0" fontId="12" fillId="33" borderId="32" xfId="0" applyFont="1" applyFill="1" applyBorder="1" applyAlignment="1">
      <alignment horizontal="left" vertical="center" wrapText="1" shrinkToFit="1"/>
    </xf>
    <xf numFmtId="0" fontId="12" fillId="33" borderId="28" xfId="0" applyFont="1" applyFill="1" applyBorder="1" applyAlignment="1">
      <alignment horizontal="left" vertical="center" wrapText="1" shrinkToFit="1"/>
    </xf>
    <xf numFmtId="57" fontId="11" fillId="33" borderId="18" xfId="0" applyNumberFormat="1" applyFont="1" applyFill="1" applyBorder="1" applyAlignment="1">
      <alignment horizontal="right" vertical="center"/>
    </xf>
    <xf numFmtId="57" fontId="11" fillId="33" borderId="10" xfId="0" applyNumberFormat="1" applyFont="1" applyFill="1" applyBorder="1" applyAlignment="1">
      <alignment horizontal="right" vertical="center"/>
    </xf>
    <xf numFmtId="57" fontId="11" fillId="33" borderId="15" xfId="0" applyNumberFormat="1" applyFont="1" applyFill="1" applyBorder="1" applyAlignment="1">
      <alignment horizontal="right" vertical="center"/>
    </xf>
    <xf numFmtId="57" fontId="11" fillId="33" borderId="17" xfId="0" applyNumberFormat="1" applyFont="1" applyFill="1" applyBorder="1" applyAlignment="1">
      <alignment horizontal="right" vertical="center"/>
    </xf>
    <xf numFmtId="0" fontId="31" fillId="0" borderId="0" xfId="0" applyFont="1" applyBorder="1" applyAlignment="1">
      <alignment horizontal="center" vertical="top"/>
    </xf>
    <xf numFmtId="49" fontId="10" fillId="35" borderId="12" xfId="0" applyNumberFormat="1" applyFont="1" applyFill="1" applyBorder="1" applyAlignment="1" applyProtection="1">
      <alignment horizontal="center" vertical="center"/>
      <protection locked="0"/>
    </xf>
    <xf numFmtId="0" fontId="10" fillId="35" borderId="12" xfId="0" applyFont="1" applyFill="1" applyBorder="1" applyAlignment="1" applyProtection="1">
      <alignment horizontal="center" vertical="center"/>
      <protection locked="0"/>
    </xf>
    <xf numFmtId="57" fontId="11" fillId="34" borderId="15" xfId="0" applyNumberFormat="1" applyFont="1" applyFill="1" applyBorder="1" applyAlignment="1" applyProtection="1">
      <alignment horizontal="right" vertical="center"/>
      <protection locked="0"/>
    </xf>
    <xf numFmtId="57" fontId="11" fillId="34" borderId="17" xfId="0" applyNumberFormat="1" applyFont="1" applyFill="1" applyBorder="1" applyAlignment="1" applyProtection="1">
      <alignment horizontal="right" vertical="center"/>
      <protection locked="0"/>
    </xf>
    <xf numFmtId="57" fontId="11" fillId="34" borderId="18" xfId="0" applyNumberFormat="1" applyFont="1" applyFill="1" applyBorder="1" applyAlignment="1" applyProtection="1">
      <alignment horizontal="right" vertical="center"/>
      <protection locked="0"/>
    </xf>
    <xf numFmtId="57" fontId="11" fillId="34" borderId="10" xfId="0" applyNumberFormat="1" applyFont="1" applyFill="1" applyBorder="1" applyAlignment="1" applyProtection="1">
      <alignment horizontal="right" vertical="center"/>
      <protection locked="0"/>
    </xf>
    <xf numFmtId="0" fontId="11" fillId="34" borderId="15" xfId="48" applyNumberFormat="1" applyFont="1" applyFill="1" applyBorder="1" applyAlignment="1" applyProtection="1">
      <alignment vertical="center" shrinkToFit="1"/>
      <protection locked="0"/>
    </xf>
    <xf numFmtId="0" fontId="11" fillId="34" borderId="17" xfId="48" applyNumberFormat="1" applyFont="1" applyFill="1" applyBorder="1" applyAlignment="1" applyProtection="1">
      <alignment vertical="center" shrinkToFit="1"/>
      <protection locked="0"/>
    </xf>
    <xf numFmtId="0" fontId="12" fillId="34" borderId="32" xfId="0" applyFont="1" applyFill="1" applyBorder="1" applyAlignment="1" applyProtection="1">
      <alignment horizontal="left" vertical="center" wrapText="1" shrinkToFit="1"/>
      <protection locked="0"/>
    </xf>
    <xf numFmtId="0" fontId="12" fillId="34" borderId="28" xfId="0" applyFont="1" applyFill="1" applyBorder="1" applyAlignment="1" applyProtection="1">
      <alignment horizontal="left" vertical="center" wrapText="1" shrinkToFit="1"/>
      <protection locked="0"/>
    </xf>
    <xf numFmtId="177" fontId="11" fillId="34" borderId="27" xfId="48" applyNumberFormat="1" applyFont="1" applyFill="1" applyBorder="1" applyAlignment="1" applyProtection="1">
      <alignment vertical="center" shrinkToFit="1"/>
      <protection locked="0"/>
    </xf>
    <xf numFmtId="177" fontId="11" fillId="34" borderId="0" xfId="48" applyNumberFormat="1" applyFont="1" applyFill="1" applyAlignment="1" applyProtection="1">
      <alignment vertical="center" shrinkToFit="1"/>
      <protection locked="0"/>
    </xf>
    <xf numFmtId="0" fontId="3" fillId="0" borderId="57" xfId="0" applyFont="1" applyBorder="1" applyAlignment="1">
      <alignment horizontal="center" vertical="center" wrapText="1"/>
    </xf>
    <xf numFmtId="0" fontId="0" fillId="0" borderId="18" xfId="0" applyBorder="1" applyAlignment="1">
      <alignment/>
    </xf>
    <xf numFmtId="0" fontId="5" fillId="0" borderId="13" xfId="0" applyFont="1" applyBorder="1" applyAlignment="1">
      <alignment horizontal="distributed" vertical="center" indent="2"/>
    </xf>
    <xf numFmtId="0" fontId="5" fillId="0" borderId="14" xfId="0" applyFont="1" applyBorder="1" applyAlignment="1">
      <alignment horizontal="distributed" vertical="center" indent="2"/>
    </xf>
    <xf numFmtId="0" fontId="11" fillId="34" borderId="51" xfId="0" applyFont="1" applyFill="1" applyBorder="1" applyAlignment="1" applyProtection="1">
      <alignment horizontal="left" vertical="center" wrapText="1"/>
      <protection locked="0"/>
    </xf>
    <xf numFmtId="0" fontId="11" fillId="34" borderId="52" xfId="0" applyFont="1" applyFill="1" applyBorder="1" applyAlignment="1" applyProtection="1">
      <alignment horizontal="left" vertical="center" wrapText="1"/>
      <protection locked="0"/>
    </xf>
    <xf numFmtId="0" fontId="11" fillId="34" borderId="53" xfId="0" applyFont="1" applyFill="1" applyBorder="1" applyAlignment="1" applyProtection="1">
      <alignment horizontal="left" vertical="center" wrapText="1"/>
      <protection locked="0"/>
    </xf>
    <xf numFmtId="0" fontId="11" fillId="34" borderId="54" xfId="0" applyFont="1" applyFill="1" applyBorder="1" applyAlignment="1" applyProtection="1">
      <alignment horizontal="left" vertical="center" wrapText="1"/>
      <protection locked="0"/>
    </xf>
    <xf numFmtId="0" fontId="11" fillId="34" borderId="55" xfId="0" applyFont="1" applyFill="1" applyBorder="1" applyAlignment="1" applyProtection="1">
      <alignment horizontal="left" vertical="center" wrapText="1"/>
      <protection locked="0"/>
    </xf>
    <xf numFmtId="0" fontId="11" fillId="34" borderId="56" xfId="0" applyFont="1" applyFill="1" applyBorder="1" applyAlignment="1" applyProtection="1">
      <alignment horizontal="left" vertical="center" wrapText="1"/>
      <protection locked="0"/>
    </xf>
    <xf numFmtId="177" fontId="11" fillId="34" borderId="18" xfId="48" applyNumberFormat="1" applyFont="1" applyFill="1" applyBorder="1" applyAlignment="1" applyProtection="1">
      <alignment vertical="center" shrinkToFit="1"/>
      <protection locked="0"/>
    </xf>
    <xf numFmtId="177" fontId="11" fillId="34" borderId="10" xfId="48" applyNumberFormat="1" applyFont="1" applyFill="1" applyBorder="1" applyAlignment="1" applyProtection="1">
      <alignment vertical="center" shrinkToFit="1"/>
      <protection locked="0"/>
    </xf>
    <xf numFmtId="0" fontId="11" fillId="0" borderId="0" xfId="0" applyFont="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11" fillId="35" borderId="51" xfId="0" applyFont="1" applyFill="1" applyBorder="1" applyAlignment="1" applyProtection="1">
      <alignment horizontal="left" vertical="center" wrapText="1"/>
      <protection locked="0"/>
    </xf>
    <xf numFmtId="0" fontId="11" fillId="35" borderId="52" xfId="0" applyFont="1" applyFill="1" applyBorder="1" applyAlignment="1" applyProtection="1">
      <alignment horizontal="left" vertical="center" wrapText="1"/>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28" fillId="0" borderId="32" xfId="0" applyFont="1" applyBorder="1" applyAlignment="1">
      <alignment horizontal="center" wrapText="1"/>
    </xf>
    <xf numFmtId="0" fontId="28" fillId="0" borderId="28" xfId="0" applyFont="1" applyBorder="1" applyAlignment="1">
      <alignment horizont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3" fillId="0" borderId="51" xfId="0" applyFont="1" applyBorder="1" applyAlignment="1">
      <alignment horizontal="center" vertical="center"/>
    </xf>
    <xf numFmtId="0" fontId="3" fillId="0" borderId="6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1" fillId="34" borderId="63" xfId="0" applyFont="1" applyFill="1" applyBorder="1" applyAlignment="1" applyProtection="1">
      <alignment horizontal="left" vertical="center" wrapText="1"/>
      <protection locked="0"/>
    </xf>
    <xf numFmtId="0" fontId="11" fillId="34" borderId="64" xfId="0" applyFont="1" applyFill="1" applyBorder="1" applyAlignment="1" applyProtection="1">
      <alignment horizontal="left" vertical="center" wrapText="1"/>
      <protection locked="0"/>
    </xf>
    <xf numFmtId="0" fontId="11" fillId="34" borderId="65" xfId="0" applyFont="1" applyFill="1" applyBorder="1" applyAlignment="1" applyProtection="1">
      <alignment horizontal="left" vertical="center" wrapText="1"/>
      <protection locked="0"/>
    </xf>
    <xf numFmtId="176" fontId="11" fillId="0" borderId="15" xfId="48" applyNumberFormat="1" applyFont="1" applyBorder="1" applyAlignment="1">
      <alignment vertical="center" shrinkToFit="1"/>
    </xf>
    <xf numFmtId="176" fontId="11" fillId="0" borderId="17" xfId="48" applyNumberFormat="1" applyFont="1" applyBorder="1" applyAlignment="1">
      <alignment vertical="center" shrinkToFit="1"/>
    </xf>
    <xf numFmtId="177" fontId="11" fillId="0" borderId="27" xfId="48" applyNumberFormat="1" applyFont="1" applyBorder="1" applyAlignment="1">
      <alignment vertical="center" shrinkToFit="1"/>
    </xf>
    <xf numFmtId="177" fontId="11" fillId="0" borderId="0" xfId="48" applyNumberFormat="1" applyFont="1" applyAlignment="1">
      <alignment vertical="center" shrinkToFi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177" fontId="11" fillId="0" borderId="18" xfId="0" applyNumberFormat="1" applyFont="1" applyBorder="1" applyAlignment="1">
      <alignment vertical="center" wrapText="1"/>
    </xf>
    <xf numFmtId="177" fontId="11" fillId="0" borderId="10" xfId="0" applyNumberFormat="1" applyFont="1" applyBorder="1" applyAlignment="1">
      <alignment vertical="center" wrapText="1"/>
    </xf>
    <xf numFmtId="177" fontId="11" fillId="0" borderId="18" xfId="48" applyNumberFormat="1" applyFont="1" applyBorder="1" applyAlignment="1">
      <alignment vertical="center" shrinkToFit="1"/>
    </xf>
    <xf numFmtId="177" fontId="11" fillId="0" borderId="10" xfId="48" applyNumberFormat="1" applyFont="1" applyBorder="1" applyAlignment="1">
      <alignment vertical="center" shrinkToFit="1"/>
    </xf>
    <xf numFmtId="177" fontId="11" fillId="0" borderId="19" xfId="48" applyNumberFormat="1" applyFont="1" applyBorder="1" applyAlignment="1">
      <alignment vertical="center" shrinkToFit="1"/>
    </xf>
    <xf numFmtId="176" fontId="11" fillId="0" borderId="16" xfId="48" applyNumberFormat="1" applyFont="1" applyBorder="1" applyAlignment="1">
      <alignment vertical="center" shrinkToFit="1"/>
    </xf>
    <xf numFmtId="176" fontId="11" fillId="0" borderId="15" xfId="48" applyNumberFormat="1" applyFont="1" applyBorder="1" applyAlignment="1">
      <alignment shrinkToFit="1"/>
    </xf>
    <xf numFmtId="176" fontId="11" fillId="0" borderId="17" xfId="48" applyNumberFormat="1" applyFont="1" applyBorder="1" applyAlignment="1">
      <alignment shrinkToFit="1"/>
    </xf>
    <xf numFmtId="176" fontId="11" fillId="0" borderId="16" xfId="48" applyNumberFormat="1" applyFont="1" applyBorder="1" applyAlignment="1">
      <alignment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10" fillId="0" borderId="66" xfId="0" applyFont="1" applyBorder="1" applyAlignment="1">
      <alignment horizontal="center" vertical="center" shrinkToFit="1"/>
    </xf>
    <xf numFmtId="0" fontId="0" fillId="0" borderId="17" xfId="0" applyBorder="1" applyAlignment="1">
      <alignment shrinkToFit="1"/>
    </xf>
    <xf numFmtId="0" fontId="0" fillId="0" borderId="16" xfId="0" applyBorder="1" applyAlignment="1">
      <alignment shrinkToFit="1"/>
    </xf>
    <xf numFmtId="0" fontId="0" fillId="0" borderId="67" xfId="0" applyBorder="1" applyAlignment="1">
      <alignment shrinkToFit="1"/>
    </xf>
    <xf numFmtId="0" fontId="0" fillId="0" borderId="10" xfId="0" applyBorder="1" applyAlignment="1">
      <alignment shrinkToFit="1"/>
    </xf>
    <xf numFmtId="0" fontId="0" fillId="0" borderId="19" xfId="0" applyBorder="1" applyAlignment="1">
      <alignment shrinkToFi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5" xfId="48" applyNumberFormat="1" applyFont="1" applyBorder="1" applyAlignment="1">
      <alignment vertical="center" shrinkToFit="1"/>
    </xf>
    <xf numFmtId="0" fontId="11" fillId="0" borderId="17" xfId="48" applyNumberFormat="1" applyFont="1" applyBorder="1" applyAlignment="1">
      <alignment vertical="center" shrinkToFit="1"/>
    </xf>
    <xf numFmtId="0" fontId="9" fillId="0" borderId="16" xfId="0" applyFont="1" applyBorder="1" applyAlignment="1">
      <alignment horizontal="center" wrapText="1"/>
    </xf>
    <xf numFmtId="0" fontId="9" fillId="0" borderId="19" xfId="0" applyFont="1" applyBorder="1" applyAlignment="1">
      <alignment horizontal="center" wrapText="1"/>
    </xf>
    <xf numFmtId="0" fontId="9" fillId="0" borderId="68" xfId="0" applyFont="1" applyBorder="1" applyAlignment="1">
      <alignment horizontal="left" wrapText="1" indent="1"/>
    </xf>
    <xf numFmtId="0" fontId="9" fillId="0" borderId="69" xfId="0" applyFont="1" applyBorder="1" applyAlignment="1">
      <alignment horizontal="left" wrapText="1" indent="1"/>
    </xf>
    <xf numFmtId="0" fontId="9" fillId="0" borderId="70" xfId="0" applyFont="1" applyBorder="1" applyAlignment="1">
      <alignment horizontal="left" wrapText="1" indent="1"/>
    </xf>
    <xf numFmtId="0" fontId="9" fillId="0" borderId="52" xfId="0" applyFont="1" applyBorder="1" applyAlignment="1">
      <alignment horizontal="left" wrapText="1" indent="1"/>
    </xf>
    <xf numFmtId="0" fontId="9" fillId="0" borderId="55" xfId="0" applyFont="1" applyBorder="1" applyAlignment="1">
      <alignment horizontal="left" wrapText="1" indent="1"/>
    </xf>
    <xf numFmtId="0" fontId="9" fillId="0" borderId="56" xfId="0" applyFont="1" applyBorder="1" applyAlignment="1">
      <alignment horizontal="left" wrapText="1" indent="1"/>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0" xfId="0" applyFont="1" applyAlignment="1">
      <alignment horizontal="left" vertical="center"/>
    </xf>
    <xf numFmtId="0" fontId="3" fillId="0" borderId="34" xfId="0" applyFont="1" applyBorder="1" applyAlignment="1">
      <alignment horizontal="left" vertical="center"/>
    </xf>
    <xf numFmtId="0" fontId="5" fillId="0" borderId="13" xfId="0" applyFont="1" applyBorder="1" applyAlignment="1">
      <alignment horizontal="distributed" vertical="center"/>
    </xf>
    <xf numFmtId="0" fontId="5" fillId="0" borderId="32" xfId="0" applyFont="1" applyBorder="1" applyAlignment="1">
      <alignment horizontal="left" vertical="top"/>
    </xf>
    <xf numFmtId="0" fontId="5" fillId="0" borderId="17" xfId="0" applyFont="1" applyBorder="1" applyAlignment="1">
      <alignment horizontal="left" vertical="top"/>
    </xf>
    <xf numFmtId="0" fontId="5" fillId="0" borderId="16" xfId="0" applyFont="1" applyBorder="1" applyAlignment="1">
      <alignment horizontal="left" vertical="top"/>
    </xf>
    <xf numFmtId="49" fontId="10" fillId="0" borderId="75" xfId="0" applyNumberFormat="1"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49" fontId="10" fillId="0" borderId="49" xfId="0" applyNumberFormat="1" applyFont="1" applyBorder="1" applyAlignment="1">
      <alignment horizontal="center" vertical="center"/>
    </xf>
    <xf numFmtId="0" fontId="10" fillId="0" borderId="50" xfId="0" applyFont="1" applyBorder="1" applyAlignment="1">
      <alignment horizontal="center" vertical="center"/>
    </xf>
    <xf numFmtId="0" fontId="10" fillId="0" borderId="78" xfId="0" applyFont="1" applyBorder="1" applyAlignment="1">
      <alignment horizontal="center" vertical="center"/>
    </xf>
    <xf numFmtId="49" fontId="10" fillId="0" borderId="79" xfId="0" applyNumberFormat="1"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24"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49"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49" fontId="10" fillId="0" borderId="32"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28" xfId="0" applyFont="1" applyBorder="1" applyAlignment="1">
      <alignment horizontal="center" vertical="center"/>
    </xf>
    <xf numFmtId="0" fontId="8" fillId="0" borderId="0" xfId="0" applyFont="1" applyAlignment="1">
      <alignment horizontal="center" vertical="center" wrapText="1"/>
    </xf>
    <xf numFmtId="3" fontId="10" fillId="0" borderId="15"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87" xfId="0" applyFont="1" applyBorder="1" applyAlignment="1">
      <alignment horizontal="center"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14" fillId="0" borderId="89" xfId="0" applyFont="1" applyBorder="1" applyAlignment="1">
      <alignment horizontal="distributed" vertical="center" wrapText="1"/>
    </xf>
    <xf numFmtId="0" fontId="14" fillId="0" borderId="90" xfId="0" applyFont="1" applyBorder="1" applyAlignment="1">
      <alignment horizontal="distributed" vertical="center" wrapText="1"/>
    </xf>
    <xf numFmtId="0" fontId="14" fillId="0" borderId="91" xfId="0" applyFont="1" applyBorder="1" applyAlignment="1">
      <alignment horizontal="distributed" vertical="center" wrapText="1"/>
    </xf>
    <xf numFmtId="0" fontId="14" fillId="0" borderId="83" xfId="0" applyFont="1" applyBorder="1" applyAlignment="1">
      <alignment horizontal="distributed" vertical="center" wrapText="1"/>
    </xf>
    <xf numFmtId="0" fontId="14" fillId="0" borderId="92" xfId="0" applyFont="1" applyBorder="1" applyAlignment="1">
      <alignment horizontal="distributed" vertical="center" wrapText="1"/>
    </xf>
    <xf numFmtId="0" fontId="14" fillId="0" borderId="93" xfId="0" applyFont="1" applyBorder="1" applyAlignment="1">
      <alignment horizontal="distributed" vertical="center" wrapText="1"/>
    </xf>
    <xf numFmtId="0" fontId="9" fillId="0" borderId="94"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95" xfId="0" applyFont="1" applyBorder="1" applyAlignment="1">
      <alignment horizontal="distributed" vertical="center" wrapText="1"/>
    </xf>
    <xf numFmtId="0" fontId="9" fillId="0" borderId="96"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97"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94" xfId="0" applyFont="1" applyBorder="1" applyAlignment="1">
      <alignment horizontal="center" vertical="center"/>
    </xf>
    <xf numFmtId="0" fontId="3" fillId="0" borderId="20"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21" xfId="0" applyFont="1" applyBorder="1" applyAlignment="1">
      <alignment horizontal="center" vertical="center"/>
    </xf>
    <xf numFmtId="0" fontId="3" fillId="0" borderId="97" xfId="0" applyFont="1" applyBorder="1" applyAlignment="1">
      <alignment horizontal="center" vertical="center"/>
    </xf>
    <xf numFmtId="0" fontId="10" fillId="0" borderId="89"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2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10" fillId="0" borderId="94"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97" xfId="0" applyFont="1" applyBorder="1" applyAlignment="1">
      <alignment horizontal="center" vertical="center" shrinkToFit="1"/>
    </xf>
    <xf numFmtId="0" fontId="5" fillId="0" borderId="10" xfId="0" applyFont="1" applyBorder="1" applyAlignment="1">
      <alignment horizontal="center" vertical="center"/>
    </xf>
    <xf numFmtId="0" fontId="10" fillId="0" borderId="10" xfId="0" applyFont="1" applyBorder="1" applyAlignment="1">
      <alignment horizontal="left" vertical="center" shrinkToFit="1"/>
    </xf>
    <xf numFmtId="0" fontId="5" fillId="0" borderId="0" xfId="0" applyFont="1" applyAlignment="1">
      <alignment horizontal="center" vertical="center"/>
    </xf>
    <xf numFmtId="0" fontId="10" fillId="0" borderId="17" xfId="0" applyFont="1" applyBorder="1" applyAlignment="1">
      <alignment vertical="center" shrinkToFit="1"/>
    </xf>
    <xf numFmtId="0" fontId="10" fillId="0" borderId="10" xfId="0" applyFont="1" applyBorder="1" applyAlignment="1">
      <alignment vertical="center" shrinkToFit="1"/>
    </xf>
    <xf numFmtId="192" fontId="10" fillId="0" borderId="10" xfId="0" applyNumberFormat="1" applyFont="1" applyBorder="1" applyAlignment="1">
      <alignment horizontal="center" vertical="center"/>
    </xf>
    <xf numFmtId="0" fontId="10" fillId="0" borderId="10" xfId="0" applyFont="1" applyBorder="1" applyAlignment="1" applyProtection="1">
      <alignment horizontal="center" vertical="center"/>
      <protection locked="0"/>
    </xf>
    <xf numFmtId="0" fontId="11" fillId="0" borderId="0" xfId="0" applyFont="1" applyAlignment="1">
      <alignment horizontal="center" vertical="center"/>
    </xf>
    <xf numFmtId="179" fontId="11" fillId="0" borderId="0" xfId="0" applyNumberFormat="1" applyFont="1" applyAlignment="1">
      <alignment horizontal="center" vertical="center"/>
    </xf>
    <xf numFmtId="180" fontId="11" fillId="0" borderId="0" xfId="0" applyNumberFormat="1" applyFont="1" applyAlignment="1">
      <alignment horizontal="center" vertical="center"/>
    </xf>
    <xf numFmtId="178" fontId="11" fillId="0" borderId="17" xfId="48" applyNumberFormat="1" applyFont="1" applyBorder="1" applyAlignment="1">
      <alignment vertical="center" shrinkToFit="1"/>
    </xf>
    <xf numFmtId="177" fontId="11" fillId="0" borderId="18" xfId="48" applyNumberFormat="1" applyFont="1" applyBorder="1" applyAlignment="1">
      <alignment horizontal="center" vertical="center" shrinkToFit="1"/>
    </xf>
    <xf numFmtId="177" fontId="11" fillId="0" borderId="10" xfId="48" applyNumberFormat="1" applyFont="1" applyBorder="1" applyAlignment="1">
      <alignment horizontal="center" vertical="center" shrinkToFit="1"/>
    </xf>
    <xf numFmtId="177" fontId="11" fillId="0" borderId="19" xfId="48" applyNumberFormat="1" applyFont="1" applyBorder="1" applyAlignment="1">
      <alignment horizontal="center" vertical="center" shrinkToFit="1"/>
    </xf>
    <xf numFmtId="0" fontId="9" fillId="0" borderId="22"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2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3" fillId="0" borderId="68" xfId="0" applyFont="1" applyBorder="1" applyAlignment="1">
      <alignment horizontal="center" vertical="center" wrapText="1"/>
    </xf>
    <xf numFmtId="0" fontId="0" fillId="0" borderId="34" xfId="0" applyBorder="1" applyAlignment="1">
      <alignment/>
    </xf>
    <xf numFmtId="0" fontId="0" fillId="0" borderId="19" xfId="0" applyBorder="1" applyAlignment="1">
      <alignment/>
    </xf>
    <xf numFmtId="0" fontId="10" fillId="0" borderId="49"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78" xfId="0" applyNumberFormat="1" applyFont="1" applyBorder="1" applyAlignment="1">
      <alignment horizontal="center" vertical="center"/>
    </xf>
    <xf numFmtId="49" fontId="10" fillId="0" borderId="76"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78" xfId="0" applyNumberFormat="1" applyFont="1" applyBorder="1" applyAlignment="1">
      <alignment horizontal="center" vertical="center"/>
    </xf>
    <xf numFmtId="0" fontId="10" fillId="0" borderId="79" xfId="0" applyNumberFormat="1" applyFont="1" applyBorder="1" applyAlignment="1">
      <alignment horizontal="center" vertical="center"/>
    </xf>
    <xf numFmtId="0" fontId="10" fillId="0" borderId="80" xfId="0" applyNumberFormat="1" applyFont="1" applyBorder="1" applyAlignment="1">
      <alignment horizontal="center" vertical="center"/>
    </xf>
    <xf numFmtId="0" fontId="10" fillId="0" borderId="81" xfId="0" applyNumberFormat="1" applyFont="1" applyBorder="1" applyAlignment="1">
      <alignment horizontal="center" vertical="center"/>
    </xf>
    <xf numFmtId="0" fontId="10" fillId="0" borderId="75" xfId="0" applyNumberFormat="1" applyFont="1" applyBorder="1" applyAlignment="1">
      <alignment horizontal="center" vertical="center"/>
    </xf>
    <xf numFmtId="0" fontId="10" fillId="0" borderId="76"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0" fillId="0" borderId="17" xfId="0" applyBorder="1" applyAlignment="1">
      <alignment/>
    </xf>
    <xf numFmtId="0" fontId="0" fillId="0" borderId="0" xfId="0" applyAlignment="1">
      <alignment/>
    </xf>
    <xf numFmtId="0" fontId="0" fillId="0" borderId="10" xfId="0" applyBorder="1" applyAlignment="1">
      <alignment/>
    </xf>
    <xf numFmtId="49" fontId="10" fillId="0" borderId="33"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81" xfId="0" applyNumberFormat="1" applyFont="1" applyBorder="1" applyAlignment="1">
      <alignment horizontal="center" vertical="center"/>
    </xf>
    <xf numFmtId="0" fontId="8" fillId="0" borderId="0" xfId="0" applyFont="1" applyAlignment="1">
      <alignment horizontal="distributed" vertical="center"/>
    </xf>
    <xf numFmtId="0" fontId="8" fillId="0" borderId="10" xfId="0" applyFont="1" applyBorder="1" applyAlignment="1">
      <alignment horizontal="distributed" vertical="center"/>
    </xf>
    <xf numFmtId="0" fontId="8" fillId="0" borderId="0" xfId="0" applyFont="1" applyAlignment="1" applyProtection="1">
      <alignment horizontal="center" vertical="center" wrapText="1"/>
      <protection locked="0"/>
    </xf>
    <xf numFmtId="0" fontId="2" fillId="0" borderId="12" xfId="0" applyFont="1" applyBorder="1" applyAlignment="1">
      <alignment horizontal="center" vertical="center"/>
    </xf>
    <xf numFmtId="0" fontId="0" fillId="0" borderId="27" xfId="0" applyBorder="1" applyAlignment="1">
      <alignmen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38" fontId="10" fillId="0" borderId="107" xfId="48" applyFont="1" applyBorder="1" applyAlignment="1">
      <alignment vertical="center"/>
    </xf>
    <xf numFmtId="38" fontId="10" fillId="0" borderId="108" xfId="48" applyFont="1" applyBorder="1" applyAlignment="1">
      <alignment vertical="center"/>
    </xf>
    <xf numFmtId="38" fontId="10" fillId="0" borderId="109" xfId="48" applyFont="1" applyBorder="1" applyAlignment="1">
      <alignment vertical="center"/>
    </xf>
    <xf numFmtId="38" fontId="10" fillId="0" borderId="110" xfId="48" applyFont="1" applyBorder="1" applyAlignment="1">
      <alignment vertical="center"/>
    </xf>
    <xf numFmtId="38" fontId="10" fillId="0" borderId="111" xfId="48" applyFont="1" applyBorder="1" applyAlignment="1">
      <alignment vertical="center"/>
    </xf>
    <xf numFmtId="38" fontId="10" fillId="0" borderId="112" xfId="48" applyFont="1" applyBorder="1" applyAlignment="1">
      <alignment vertical="center"/>
    </xf>
    <xf numFmtId="0" fontId="79" fillId="0" borderId="84" xfId="0" applyFont="1" applyBorder="1" applyAlignment="1">
      <alignment horizontal="center" vertical="center"/>
    </xf>
    <xf numFmtId="0" fontId="79" fillId="0" borderId="24" xfId="0" applyFont="1" applyBorder="1" applyAlignment="1">
      <alignment horizontal="center" vertical="center"/>
    </xf>
    <xf numFmtId="0" fontId="79" fillId="0" borderId="25" xfId="0" applyFont="1" applyBorder="1" applyAlignment="1">
      <alignment horizontal="center" vertical="center"/>
    </xf>
    <xf numFmtId="0" fontId="79" fillId="0" borderId="22" xfId="0" applyFont="1" applyBorder="1" applyAlignment="1">
      <alignment horizontal="center" vertical="center"/>
    </xf>
    <xf numFmtId="0" fontId="9" fillId="0" borderId="0" xfId="0" applyFont="1" applyAlignment="1">
      <alignment horizontal="left" vertical="center"/>
    </xf>
    <xf numFmtId="0" fontId="25" fillId="0" borderId="83" xfId="0" applyFont="1" applyBorder="1" applyAlignment="1">
      <alignment horizontal="center" vertical="center" textRotation="255" shrinkToFit="1"/>
    </xf>
    <xf numFmtId="0" fontId="25" fillId="0" borderId="113" xfId="0" applyFont="1" applyBorder="1" applyAlignment="1">
      <alignment horizontal="center" vertical="center" textRotation="255" shrinkToFit="1"/>
    </xf>
    <xf numFmtId="0" fontId="9" fillId="0" borderId="114" xfId="0" applyFont="1" applyBorder="1" applyAlignment="1">
      <alignment horizontal="center"/>
    </xf>
    <xf numFmtId="0" fontId="9" fillId="0" borderId="115" xfId="0" applyFont="1" applyBorder="1" applyAlignment="1">
      <alignment horizontal="center"/>
    </xf>
    <xf numFmtId="0" fontId="9" fillId="0" borderId="116" xfId="0" applyFont="1" applyBorder="1" applyAlignment="1">
      <alignment horizontal="center"/>
    </xf>
    <xf numFmtId="0" fontId="9" fillId="0" borderId="10" xfId="0" applyFont="1" applyBorder="1" applyAlignment="1">
      <alignment horizontal="distributed" vertical="center"/>
    </xf>
    <xf numFmtId="0" fontId="10" fillId="0" borderId="84"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73" xfId="0" applyFont="1" applyBorder="1" applyAlignment="1">
      <alignment horizontal="center" vertical="center"/>
    </xf>
    <xf numFmtId="0" fontId="10" fillId="0" borderId="7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7" xfId="0" applyFont="1" applyBorder="1" applyAlignment="1">
      <alignment horizontal="center" vertical="center"/>
    </xf>
    <xf numFmtId="0" fontId="12" fillId="0" borderId="0" xfId="0" applyFont="1" applyAlignment="1">
      <alignment horizontal="left" vertical="center" wrapText="1" shrinkToFit="1"/>
    </xf>
    <xf numFmtId="0" fontId="9" fillId="0" borderId="118" xfId="0" applyFont="1" applyBorder="1" applyAlignment="1">
      <alignment horizontal="center" vertical="center"/>
    </xf>
    <xf numFmtId="0" fontId="9" fillId="0" borderId="116" xfId="0" applyFont="1" applyBorder="1" applyAlignment="1">
      <alignment horizontal="center" vertical="center"/>
    </xf>
    <xf numFmtId="0" fontId="10" fillId="0" borderId="116" xfId="0" applyFont="1" applyBorder="1" applyAlignment="1">
      <alignment horizontal="center" vertical="center"/>
    </xf>
    <xf numFmtId="193" fontId="10" fillId="0" borderId="0" xfId="0" applyNumberFormat="1" applyFont="1" applyAlignment="1">
      <alignment horizontal="center"/>
    </xf>
    <xf numFmtId="193" fontId="10" fillId="0" borderId="10" xfId="0" applyNumberFormat="1" applyFont="1" applyBorder="1" applyAlignment="1">
      <alignment horizontal="center"/>
    </xf>
    <xf numFmtId="0" fontId="10" fillId="0" borderId="0" xfId="0" applyFont="1" applyAlignment="1" applyProtection="1">
      <alignment horizontal="center"/>
      <protection locked="0"/>
    </xf>
    <xf numFmtId="0" fontId="10" fillId="0" borderId="10" xfId="0" applyFont="1" applyBorder="1" applyAlignment="1" applyProtection="1">
      <alignment horizontal="center"/>
      <protection locked="0"/>
    </xf>
    <xf numFmtId="0" fontId="24" fillId="0" borderId="0" xfId="0" applyFont="1" applyAlignment="1">
      <alignment horizontal="center"/>
    </xf>
    <xf numFmtId="0" fontId="24"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12" fillId="0" borderId="10" xfId="0" applyFont="1" applyBorder="1" applyAlignment="1">
      <alignment wrapText="1" shrinkToFit="1"/>
    </xf>
    <xf numFmtId="0" fontId="9" fillId="0" borderId="17" xfId="0" applyFont="1" applyBorder="1" applyAlignment="1">
      <alignment horizontal="right" vertical="center"/>
    </xf>
    <xf numFmtId="0" fontId="9" fillId="0" borderId="10" xfId="0" applyFont="1" applyBorder="1" applyAlignment="1">
      <alignment horizontal="center"/>
    </xf>
    <xf numFmtId="0" fontId="12" fillId="0" borderId="0" xfId="0" applyFont="1" applyAlignment="1">
      <alignment wrapText="1"/>
    </xf>
    <xf numFmtId="0" fontId="12" fillId="0" borderId="10" xfId="0" applyFont="1" applyBorder="1" applyAlignment="1">
      <alignment wrapText="1"/>
    </xf>
    <xf numFmtId="0" fontId="5" fillId="0" borderId="0" xfId="0" applyFont="1" applyAlignment="1">
      <alignment horizontal="left" vertical="center"/>
    </xf>
    <xf numFmtId="179" fontId="23" fillId="0" borderId="17" xfId="0" applyNumberFormat="1" applyFont="1" applyBorder="1" applyAlignment="1">
      <alignment horizontal="right" vertical="center"/>
    </xf>
    <xf numFmtId="180" fontId="23" fillId="0" borderId="17" xfId="0" applyNumberFormat="1" applyFont="1" applyBorder="1" applyAlignment="1">
      <alignment horizontal="left" vertical="center"/>
    </xf>
    <xf numFmtId="180" fontId="23" fillId="0" borderId="0" xfId="0" applyNumberFormat="1" applyFont="1" applyAlignment="1">
      <alignment horizontal="left" vertical="center"/>
    </xf>
    <xf numFmtId="0" fontId="9" fillId="0" borderId="0" xfId="0" applyFont="1" applyAlignment="1">
      <alignment horizontal="right" vertical="center"/>
    </xf>
    <xf numFmtId="188" fontId="23" fillId="0" borderId="0" xfId="0" applyNumberFormat="1" applyFont="1" applyAlignment="1">
      <alignment horizontal="right" vertical="center"/>
    </xf>
    <xf numFmtId="0" fontId="23" fillId="0" borderId="0" xfId="0" applyFont="1" applyAlignment="1">
      <alignment horizontal="center" vertical="center"/>
    </xf>
    <xf numFmtId="188" fontId="23" fillId="0" borderId="0" xfId="0" applyNumberFormat="1" applyFont="1" applyAlignment="1">
      <alignment horizontal="left" vertical="center"/>
    </xf>
    <xf numFmtId="38" fontId="10" fillId="0" borderId="119" xfId="48" applyFont="1" applyBorder="1" applyAlignment="1">
      <alignment horizontal="right" vertical="center"/>
    </xf>
    <xf numFmtId="38" fontId="10" fillId="0" borderId="23" xfId="48" applyFont="1" applyBorder="1" applyAlignment="1">
      <alignment horizontal="right" vertical="center"/>
    </xf>
    <xf numFmtId="38" fontId="10" fillId="0" borderId="18" xfId="48" applyFont="1" applyBorder="1" applyAlignment="1">
      <alignment horizontal="right" vertical="center"/>
    </xf>
    <xf numFmtId="38" fontId="10" fillId="0" borderId="10" xfId="48" applyFont="1" applyBorder="1" applyAlignment="1">
      <alignment horizontal="right" vertical="center"/>
    </xf>
    <xf numFmtId="0" fontId="21" fillId="0" borderId="0" xfId="0" applyFont="1" applyAlignment="1">
      <alignment horizontal="center" vertical="top"/>
    </xf>
    <xf numFmtId="0" fontId="21" fillId="0" borderId="46" xfId="0" applyFont="1" applyBorder="1" applyAlignment="1">
      <alignment horizontal="center" vertical="top"/>
    </xf>
    <xf numFmtId="0" fontId="21" fillId="0" borderId="10" xfId="0" applyFont="1" applyBorder="1" applyAlignment="1">
      <alignment horizontal="center" vertical="top"/>
    </xf>
    <xf numFmtId="0" fontId="21" fillId="0" borderId="120" xfId="0" applyFont="1" applyBorder="1" applyAlignment="1">
      <alignment horizontal="center" vertical="top"/>
    </xf>
    <xf numFmtId="0" fontId="21" fillId="0" borderId="45" xfId="0" applyFont="1" applyBorder="1" applyAlignment="1">
      <alignment horizontal="center" vertical="center"/>
    </xf>
    <xf numFmtId="0" fontId="21" fillId="0" borderId="0" xfId="0" applyFont="1" applyAlignment="1">
      <alignment horizontal="center" vertical="center"/>
    </xf>
    <xf numFmtId="0" fontId="21" fillId="0" borderId="46" xfId="0" applyFont="1" applyBorder="1" applyAlignment="1">
      <alignment horizontal="center" vertical="center"/>
    </xf>
    <xf numFmtId="38" fontId="10" fillId="0" borderId="121" xfId="48" applyFont="1" applyBorder="1" applyAlignment="1">
      <alignment horizontal="right" vertical="center"/>
    </xf>
    <xf numFmtId="38" fontId="10" fillId="0" borderId="122" xfId="48" applyFont="1" applyBorder="1" applyAlignment="1">
      <alignment horizontal="right" vertical="center"/>
    </xf>
    <xf numFmtId="38" fontId="21" fillId="0" borderId="34" xfId="48" applyFont="1" applyBorder="1" applyAlignment="1">
      <alignment horizontal="center" vertical="top"/>
    </xf>
    <xf numFmtId="38" fontId="22" fillId="0" borderId="19" xfId="48" applyFont="1" applyBorder="1" applyAlignment="1">
      <alignment horizontal="center" vertical="top"/>
    </xf>
    <xf numFmtId="0" fontId="9" fillId="0" borderId="122" xfId="0" applyFont="1" applyBorder="1" applyAlignment="1">
      <alignment horizontal="center" vertical="center"/>
    </xf>
    <xf numFmtId="0" fontId="9" fillId="0" borderId="120" xfId="0" applyFont="1" applyBorder="1" applyAlignment="1">
      <alignment horizontal="center" vertical="center"/>
    </xf>
    <xf numFmtId="0" fontId="2" fillId="0" borderId="123" xfId="0" applyFont="1" applyBorder="1" applyAlignment="1">
      <alignment horizontal="center"/>
    </xf>
    <xf numFmtId="0" fontId="2" fillId="0" borderId="124" xfId="0" applyFont="1" applyBorder="1" applyAlignment="1">
      <alignment horizont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38" fontId="10" fillId="0" borderId="123" xfId="48" applyFont="1" applyBorder="1" applyAlignment="1">
      <alignment horizontal="right" vertical="center"/>
    </xf>
    <xf numFmtId="38" fontId="10" fillId="0" borderId="128" xfId="48" applyFont="1" applyBorder="1" applyAlignment="1">
      <alignment horizontal="right" vertical="center"/>
    </xf>
    <xf numFmtId="38" fontId="10" fillId="0" borderId="124" xfId="48" applyFont="1" applyBorder="1" applyAlignment="1">
      <alignment horizontal="right" vertical="center"/>
    </xf>
    <xf numFmtId="0" fontId="9" fillId="0" borderId="113" xfId="0" applyFont="1" applyBorder="1" applyAlignment="1">
      <alignment horizontal="center" vertical="center"/>
    </xf>
    <xf numFmtId="0" fontId="9" fillId="0" borderId="129" xfId="0" applyFont="1" applyBorder="1" applyAlignment="1">
      <alignment horizontal="center" vertical="center"/>
    </xf>
    <xf numFmtId="0" fontId="14" fillId="0" borderId="113" xfId="0" applyFont="1" applyBorder="1" applyAlignment="1">
      <alignment horizontal="left" vertical="center"/>
    </xf>
    <xf numFmtId="0" fontId="14" fillId="0" borderId="129" xfId="0" applyFont="1" applyBorder="1" applyAlignment="1">
      <alignment horizontal="left" vertical="center"/>
    </xf>
    <xf numFmtId="38" fontId="14" fillId="0" borderId="113" xfId="48" applyFont="1" applyBorder="1" applyAlignment="1">
      <alignment horizontal="center" vertical="center" wrapText="1"/>
    </xf>
    <xf numFmtId="38" fontId="14" fillId="0" borderId="130" xfId="48" applyFont="1" applyBorder="1" applyAlignment="1">
      <alignment horizontal="center" vertical="center" wrapText="1"/>
    </xf>
    <xf numFmtId="0" fontId="2" fillId="0" borderId="131" xfId="0" applyFont="1" applyBorder="1" applyAlignment="1">
      <alignment horizontal="center"/>
    </xf>
    <xf numFmtId="0" fontId="2" fillId="0" borderId="132"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2" fillId="0" borderId="136" xfId="0" applyFont="1" applyBorder="1" applyAlignment="1">
      <alignment horizontal="center"/>
    </xf>
    <xf numFmtId="0" fontId="2" fillId="0" borderId="137" xfId="0" applyFont="1" applyBorder="1" applyAlignment="1">
      <alignment horizontal="center"/>
    </xf>
    <xf numFmtId="38" fontId="10" fillId="0" borderId="138" xfId="48" applyFont="1" applyBorder="1" applyAlignment="1">
      <alignment horizontal="right" vertical="center"/>
    </xf>
    <xf numFmtId="38" fontId="10" fillId="0" borderId="139" xfId="48" applyFont="1" applyBorder="1" applyAlignment="1">
      <alignment horizontal="right" vertical="center"/>
    </xf>
    <xf numFmtId="38" fontId="10" fillId="0" borderId="140" xfId="48" applyFont="1" applyBorder="1" applyAlignment="1">
      <alignment horizontal="right" vertical="center"/>
    </xf>
    <xf numFmtId="0" fontId="3" fillId="0" borderId="136" xfId="0" applyFont="1" applyBorder="1" applyAlignment="1">
      <alignment horizontal="center"/>
    </xf>
    <xf numFmtId="0" fontId="3" fillId="0" borderId="132" xfId="0" applyFont="1" applyBorder="1" applyAlignment="1">
      <alignment horizontal="center"/>
    </xf>
    <xf numFmtId="0" fontId="3" fillId="0" borderId="141" xfId="0" applyFont="1" applyBorder="1" applyAlignment="1">
      <alignment horizontal="center" vertical="center"/>
    </xf>
    <xf numFmtId="0" fontId="3" fillId="0" borderId="109" xfId="0" applyFont="1" applyBorder="1" applyAlignment="1">
      <alignment horizontal="center" vertical="center"/>
    </xf>
    <xf numFmtId="0" fontId="3" fillId="0" borderId="142" xfId="0" applyFont="1" applyBorder="1" applyAlignment="1">
      <alignment horizontal="center" vertical="center"/>
    </xf>
    <xf numFmtId="0" fontId="3" fillId="0" borderId="30"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12" xfId="0" applyFont="1" applyBorder="1" applyAlignment="1">
      <alignment horizontal="center" vertical="center"/>
    </xf>
    <xf numFmtId="0" fontId="5" fillId="0" borderId="84"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73" xfId="0" applyFont="1" applyBorder="1" applyAlignment="1">
      <alignment horizontal="distributed" vertical="center" wrapText="1"/>
    </xf>
    <xf numFmtId="0" fontId="5" fillId="0" borderId="0" xfId="0" applyFont="1" applyAlignment="1">
      <alignment horizontal="distributed" vertical="center" wrapText="1"/>
    </xf>
    <xf numFmtId="0" fontId="5" fillId="0" borderId="71"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22" xfId="0" applyFont="1" applyBorder="1" applyAlignment="1">
      <alignment horizontal="distributed" vertical="center" wrapText="1"/>
    </xf>
    <xf numFmtId="0" fontId="21" fillId="0" borderId="107" xfId="0" applyFont="1" applyBorder="1" applyAlignment="1">
      <alignment horizontal="center" vertical="top"/>
    </xf>
    <xf numFmtId="0" fontId="21" fillId="0" borderId="109" xfId="0" applyFont="1" applyBorder="1" applyAlignment="1">
      <alignment horizontal="center" vertical="top"/>
    </xf>
    <xf numFmtId="0" fontId="21" fillId="0" borderId="110" xfId="0" applyFont="1" applyBorder="1" applyAlignment="1">
      <alignment horizontal="center" vertical="top"/>
    </xf>
    <xf numFmtId="0" fontId="21" fillId="0" borderId="112" xfId="0" applyFont="1" applyBorder="1" applyAlignment="1">
      <alignment horizontal="center" vertical="top"/>
    </xf>
    <xf numFmtId="0" fontId="11" fillId="0" borderId="84"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8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2" xfId="0" applyFont="1" applyBorder="1" applyAlignment="1">
      <alignment horizontal="center" vertical="center" shrinkToFit="1"/>
    </xf>
    <xf numFmtId="38" fontId="10" fillId="0" borderId="84" xfId="48" applyFont="1" applyBorder="1" applyAlignment="1">
      <alignment horizontal="right" vertical="center"/>
    </xf>
    <xf numFmtId="38" fontId="10" fillId="0" borderId="25" xfId="48" applyFont="1" applyBorder="1" applyAlignment="1">
      <alignment horizontal="right" vertical="center"/>
    </xf>
    <xf numFmtId="38" fontId="10" fillId="0" borderId="26" xfId="48" applyFont="1" applyBorder="1" applyAlignment="1">
      <alignment horizontal="right" vertical="center"/>
    </xf>
    <xf numFmtId="38" fontId="10" fillId="0" borderId="25" xfId="48" applyFont="1" applyBorder="1" applyAlignment="1">
      <alignment vertical="center"/>
    </xf>
    <xf numFmtId="38" fontId="10" fillId="0" borderId="26" xfId="48" applyFont="1" applyBorder="1" applyAlignment="1">
      <alignment vertical="center"/>
    </xf>
    <xf numFmtId="0" fontId="3" fillId="0" borderId="119" xfId="0" applyFont="1" applyBorder="1" applyAlignment="1">
      <alignment horizontal="center" vertical="center"/>
    </xf>
    <xf numFmtId="0" fontId="3" fillId="0" borderId="57" xfId="0" applyFont="1" applyBorder="1" applyAlignment="1">
      <alignment horizontal="center" vertical="center"/>
    </xf>
    <xf numFmtId="0" fontId="5" fillId="0" borderId="8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19" fillId="0" borderId="84"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22" xfId="0" applyFont="1" applyBorder="1" applyAlignment="1">
      <alignment vertical="center" wrapText="1"/>
    </xf>
    <xf numFmtId="176" fontId="12" fillId="0" borderId="84" xfId="48" applyNumberFormat="1" applyFont="1" applyBorder="1" applyAlignment="1">
      <alignment vertical="center"/>
    </xf>
    <xf numFmtId="176" fontId="12" fillId="0" borderId="23" xfId="48" applyNumberFormat="1" applyFont="1" applyBorder="1" applyAlignment="1">
      <alignment vertical="center"/>
    </xf>
    <xf numFmtId="38" fontId="10" fillId="0" borderId="23" xfId="48" applyFont="1" applyBorder="1" applyAlignment="1">
      <alignment vertical="center"/>
    </xf>
    <xf numFmtId="0" fontId="11" fillId="33" borderId="84"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2" fillId="0" borderId="26" xfId="0" applyFont="1" applyBorder="1" applyAlignment="1">
      <alignment horizontal="center" vertical="top"/>
    </xf>
    <xf numFmtId="0" fontId="2" fillId="0" borderId="146" xfId="0" applyFont="1" applyBorder="1" applyAlignment="1">
      <alignment horizontal="center" vertical="top"/>
    </xf>
    <xf numFmtId="0" fontId="2" fillId="0" borderId="147" xfId="0" applyFont="1" applyBorder="1" applyAlignment="1">
      <alignment horizontal="center" vertical="top"/>
    </xf>
    <xf numFmtId="0" fontId="21" fillId="0" borderId="148" xfId="0" applyFont="1" applyBorder="1" applyAlignment="1">
      <alignment horizontal="center" vertical="top"/>
    </xf>
    <xf numFmtId="0" fontId="21" fillId="0" borderId="149" xfId="0" applyFont="1" applyBorder="1" applyAlignment="1">
      <alignment horizontal="center" vertical="top"/>
    </xf>
    <xf numFmtId="0" fontId="21" fillId="0" borderId="84" xfId="0" applyFont="1" applyBorder="1" applyAlignment="1">
      <alignment horizontal="center" vertical="top"/>
    </xf>
    <xf numFmtId="0" fontId="21" fillId="0" borderId="25" xfId="0" applyFont="1" applyBorder="1" applyAlignment="1">
      <alignment horizontal="center" vertical="top"/>
    </xf>
    <xf numFmtId="38" fontId="21" fillId="0" borderId="150" xfId="48" applyFont="1" applyBorder="1" applyAlignment="1">
      <alignment horizontal="center" vertical="top"/>
    </xf>
    <xf numFmtId="38" fontId="22" fillId="0" borderId="151" xfId="48" applyFont="1" applyBorder="1" applyAlignment="1">
      <alignment horizontal="center" vertical="top"/>
    </xf>
    <xf numFmtId="38" fontId="22" fillId="0" borderId="35" xfId="48" applyFont="1" applyBorder="1" applyAlignment="1">
      <alignment horizontal="center" vertical="top"/>
    </xf>
    <xf numFmtId="38" fontId="22" fillId="0" borderId="36" xfId="48" applyFont="1" applyBorder="1" applyAlignment="1">
      <alignment horizontal="center" vertical="top"/>
    </xf>
    <xf numFmtId="0" fontId="19" fillId="0" borderId="152" xfId="0" applyFont="1" applyBorder="1" applyAlignment="1">
      <alignment horizontal="left" vertical="center" wrapText="1"/>
    </xf>
    <xf numFmtId="0" fontId="19" fillId="0" borderId="108" xfId="0" applyFont="1" applyBorder="1" applyAlignment="1">
      <alignment horizontal="left" vertical="center" wrapText="1"/>
    </xf>
    <xf numFmtId="0" fontId="19" fillId="0" borderId="153" xfId="0" applyFont="1" applyBorder="1" applyAlignment="1">
      <alignment horizontal="left" vertical="center" wrapText="1"/>
    </xf>
    <xf numFmtId="0" fontId="19" fillId="0" borderId="154" xfId="0" applyFont="1" applyBorder="1" applyAlignment="1">
      <alignment horizontal="left" vertical="center" wrapText="1"/>
    </xf>
    <xf numFmtId="0" fontId="19" fillId="0" borderId="111" xfId="0" applyFont="1" applyBorder="1" applyAlignment="1">
      <alignment horizontal="left" vertical="center" wrapText="1"/>
    </xf>
    <xf numFmtId="0" fontId="19" fillId="0" borderId="155" xfId="0" applyFont="1" applyBorder="1" applyAlignment="1">
      <alignment horizontal="left" vertical="center" wrapText="1"/>
    </xf>
    <xf numFmtId="176" fontId="12" fillId="0" borderId="84" xfId="48" applyNumberFormat="1" applyFont="1" applyBorder="1" applyAlignment="1">
      <alignment vertical="center" shrinkToFit="1"/>
    </xf>
    <xf numFmtId="176" fontId="12" fillId="0" borderId="23" xfId="48" applyNumberFormat="1" applyFont="1" applyBorder="1" applyAlignment="1">
      <alignment vertical="center" shrinkToFit="1"/>
    </xf>
    <xf numFmtId="0" fontId="21" fillId="0" borderId="156" xfId="0" applyFont="1" applyBorder="1" applyAlignment="1">
      <alignment horizontal="distributed" vertical="center" wrapText="1"/>
    </xf>
    <xf numFmtId="0" fontId="21" fillId="0" borderId="157" xfId="0" applyFont="1" applyBorder="1" applyAlignment="1">
      <alignment horizontal="distributed" vertical="center" wrapText="1"/>
    </xf>
    <xf numFmtId="0" fontId="21" fillId="0" borderId="73" xfId="0" applyFont="1" applyBorder="1" applyAlignment="1">
      <alignment horizontal="distributed" vertical="center" wrapText="1"/>
    </xf>
    <xf numFmtId="0" fontId="21" fillId="0" borderId="0" xfId="0" applyFont="1" applyAlignment="1">
      <alignment horizontal="distributed" vertical="center" wrapText="1"/>
    </xf>
    <xf numFmtId="0" fontId="21" fillId="0" borderId="25" xfId="0" applyFont="1" applyBorder="1" applyAlignment="1">
      <alignment horizontal="distributed" vertical="center" wrapText="1"/>
    </xf>
    <xf numFmtId="0" fontId="21" fillId="0" borderId="26" xfId="0" applyFont="1" applyBorder="1" applyAlignment="1">
      <alignment horizontal="distributed" vertical="center" wrapText="1"/>
    </xf>
    <xf numFmtId="0" fontId="21" fillId="0" borderId="84" xfId="0" applyFont="1" applyBorder="1" applyAlignment="1">
      <alignment horizontal="distributed" vertical="center" wrapText="1"/>
    </xf>
    <xf numFmtId="0" fontId="0" fillId="0" borderId="23" xfId="0" applyBorder="1" applyAlignment="1">
      <alignment/>
    </xf>
    <xf numFmtId="0" fontId="0" fillId="0" borderId="24" xfId="0" applyBorder="1" applyAlignment="1">
      <alignment/>
    </xf>
    <xf numFmtId="0" fontId="0" fillId="0" borderId="73" xfId="0" applyBorder="1" applyAlignment="1">
      <alignment/>
    </xf>
    <xf numFmtId="0" fontId="0" fillId="0" borderId="71" xfId="0" applyBorder="1" applyAlignment="1">
      <alignment/>
    </xf>
    <xf numFmtId="0" fontId="0" fillId="0" borderId="25" xfId="0" applyBorder="1" applyAlignment="1">
      <alignment/>
    </xf>
    <xf numFmtId="0" fontId="0" fillId="0" borderId="26" xfId="0" applyBorder="1" applyAlignment="1">
      <alignment/>
    </xf>
    <xf numFmtId="0" fontId="0" fillId="0" borderId="22" xfId="0" applyBorder="1" applyAlignment="1">
      <alignment/>
    </xf>
    <xf numFmtId="0" fontId="21" fillId="0" borderId="83" xfId="0" applyFont="1" applyBorder="1" applyAlignment="1">
      <alignment horizontal="distributed" vertical="center" wrapText="1"/>
    </xf>
    <xf numFmtId="0" fontId="21" fillId="0" borderId="113" xfId="0" applyFont="1" applyBorder="1" applyAlignment="1">
      <alignment horizontal="distributed" vertical="center" wrapText="1"/>
    </xf>
    <xf numFmtId="0" fontId="21" fillId="0" borderId="86" xfId="0" applyFont="1" applyBorder="1" applyAlignment="1">
      <alignment horizontal="distributed" vertical="center" wrapText="1"/>
    </xf>
    <xf numFmtId="0" fontId="5" fillId="0" borderId="8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0" xfId="0" applyFont="1" applyAlignment="1">
      <alignment horizontal="center" vertical="center" shrinkToFit="1"/>
    </xf>
    <xf numFmtId="0" fontId="5" fillId="0" borderId="7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2" xfId="0" applyFont="1" applyBorder="1" applyAlignment="1">
      <alignment horizontal="center" vertical="center" shrinkToFit="1"/>
    </xf>
    <xf numFmtId="0" fontId="21" fillId="0" borderId="0" xfId="0" applyFont="1" applyAlignment="1">
      <alignment horizontal="left" vertical="top" textRotation="255"/>
    </xf>
    <xf numFmtId="0" fontId="21" fillId="0" borderId="158" xfId="0" applyFont="1" applyBorder="1" applyAlignment="1">
      <alignment horizontal="center"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11" fillId="33" borderId="161" xfId="0" applyFont="1" applyFill="1" applyBorder="1" applyAlignment="1">
      <alignment horizontal="center" vertical="center" shrinkToFit="1"/>
    </xf>
    <xf numFmtId="0" fontId="11" fillId="33" borderId="162" xfId="0" applyFont="1" applyFill="1" applyBorder="1" applyAlignment="1">
      <alignment horizontal="center" vertical="center" shrinkToFit="1"/>
    </xf>
    <xf numFmtId="0" fontId="11" fillId="33" borderId="147" xfId="0" applyFont="1" applyFill="1" applyBorder="1" applyAlignment="1">
      <alignment horizontal="center" vertical="center" shrinkToFit="1"/>
    </xf>
    <xf numFmtId="0" fontId="2" fillId="0" borderId="148" xfId="0" applyFont="1" applyBorder="1" applyAlignment="1">
      <alignment horizontal="center"/>
    </xf>
    <xf numFmtId="0" fontId="2" fillId="0" borderId="149" xfId="0" applyFont="1" applyBorder="1" applyAlignment="1">
      <alignment horizontal="center"/>
    </xf>
    <xf numFmtId="0" fontId="79" fillId="0" borderId="73" xfId="0" applyFont="1" applyBorder="1" applyAlignment="1">
      <alignment horizontal="center" vertical="center"/>
    </xf>
    <xf numFmtId="0" fontId="79" fillId="0" borderId="71" xfId="0" applyFont="1" applyBorder="1" applyAlignment="1">
      <alignment horizontal="center" vertical="center"/>
    </xf>
    <xf numFmtId="0" fontId="0" fillId="0" borderId="23" xfId="0" applyBorder="1" applyAlignment="1">
      <alignment horizontal="center" shrinkToFit="1"/>
    </xf>
    <xf numFmtId="0" fontId="0" fillId="0" borderId="24" xfId="0" applyBorder="1" applyAlignment="1">
      <alignment horizontal="center" shrinkToFit="1"/>
    </xf>
    <xf numFmtId="0" fontId="0" fillId="0" borderId="73" xfId="0" applyBorder="1" applyAlignment="1">
      <alignment horizontal="center" shrinkToFit="1"/>
    </xf>
    <xf numFmtId="0" fontId="0" fillId="0" borderId="0" xfId="0" applyAlignment="1">
      <alignment horizontal="center" shrinkToFit="1"/>
    </xf>
    <xf numFmtId="0" fontId="0" fillId="0" borderId="71" xfId="0" applyBorder="1" applyAlignment="1">
      <alignment horizontal="center" shrinkToFit="1"/>
    </xf>
    <xf numFmtId="0" fontId="0" fillId="0" borderId="25" xfId="0" applyBorder="1" applyAlignment="1">
      <alignment horizontal="center" shrinkToFit="1"/>
    </xf>
    <xf numFmtId="0" fontId="0" fillId="0" borderId="26" xfId="0" applyBorder="1" applyAlignment="1">
      <alignment horizontal="center" shrinkToFit="1"/>
    </xf>
    <xf numFmtId="0" fontId="0" fillId="0" borderId="22" xfId="0" applyBorder="1" applyAlignment="1">
      <alignment horizontal="center" shrinkToFit="1"/>
    </xf>
    <xf numFmtId="0" fontId="9" fillId="0" borderId="163" xfId="0" applyFont="1" applyBorder="1" applyAlignment="1">
      <alignment horizontal="center" vertical="center"/>
    </xf>
    <xf numFmtId="0" fontId="9" fillId="0" borderId="164" xfId="0" applyFont="1" applyBorder="1" applyAlignment="1">
      <alignment horizontal="center" vertical="center"/>
    </xf>
    <xf numFmtId="0" fontId="9"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11" xfId="0" applyFont="1" applyBorder="1" applyAlignment="1">
      <alignment horizontal="center" vertical="center"/>
    </xf>
    <xf numFmtId="0" fontId="5" fillId="0" borderId="170" xfId="0" applyFont="1" applyBorder="1" applyAlignment="1">
      <alignment horizontal="center" vertical="center"/>
    </xf>
    <xf numFmtId="0" fontId="21" fillId="0" borderId="114" xfId="0" applyFont="1" applyBorder="1" applyAlignment="1">
      <alignment horizontal="center"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118" xfId="0" applyFont="1" applyBorder="1" applyAlignment="1">
      <alignment horizontal="center" vertical="center"/>
    </xf>
    <xf numFmtId="0" fontId="21" fillId="0" borderId="171" xfId="0" applyFont="1" applyBorder="1" applyAlignment="1">
      <alignment horizontal="center" vertical="center"/>
    </xf>
    <xf numFmtId="0" fontId="21" fillId="0" borderId="172" xfId="0" applyFont="1" applyBorder="1" applyAlignment="1">
      <alignment horizontal="center" vertical="center" wrapText="1"/>
    </xf>
    <xf numFmtId="0" fontId="21" fillId="0" borderId="173" xfId="0" applyFont="1" applyBorder="1" applyAlignment="1">
      <alignment horizontal="center" vertical="center" wrapText="1"/>
    </xf>
    <xf numFmtId="0" fontId="21" fillId="0" borderId="145" xfId="0" applyFont="1" applyBorder="1" applyAlignment="1">
      <alignment horizontal="center" vertical="center" wrapText="1"/>
    </xf>
    <xf numFmtId="0" fontId="21" fillId="0" borderId="112" xfId="0" applyFont="1" applyBorder="1" applyAlignment="1">
      <alignment horizontal="center" vertical="center" wrapText="1"/>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73" xfId="0" applyFont="1" applyBorder="1" applyAlignment="1">
      <alignment horizontal="center" vertical="center"/>
    </xf>
    <xf numFmtId="0" fontId="5" fillId="0" borderId="110" xfId="0" applyFont="1" applyBorder="1" applyAlignment="1">
      <alignment horizontal="center" vertical="center"/>
    </xf>
    <xf numFmtId="0" fontId="5" fillId="0" borderId="112" xfId="0" applyFont="1" applyBorder="1" applyAlignment="1">
      <alignment horizontal="center" vertical="center"/>
    </xf>
    <xf numFmtId="0" fontId="21" fillId="0" borderId="180" xfId="0" applyFont="1" applyBorder="1" applyAlignment="1">
      <alignment horizontal="center" vertical="center" wrapText="1"/>
    </xf>
    <xf numFmtId="0" fontId="21" fillId="0" borderId="181" xfId="0" applyFont="1" applyBorder="1" applyAlignment="1">
      <alignment horizontal="center" vertical="center" wrapText="1"/>
    </xf>
    <xf numFmtId="0" fontId="21" fillId="0" borderId="154" xfId="0" applyFont="1" applyBorder="1" applyAlignment="1">
      <alignment horizontal="center" vertical="center" wrapText="1"/>
    </xf>
    <xf numFmtId="0" fontId="21" fillId="0" borderId="155" xfId="0" applyFont="1" applyBorder="1" applyAlignment="1">
      <alignment horizontal="center" vertical="center" wrapText="1"/>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3"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49" fontId="10" fillId="0" borderId="182" xfId="0" applyNumberFormat="1" applyFont="1" applyBorder="1" applyAlignment="1">
      <alignment horizontal="center" vertical="center"/>
    </xf>
    <xf numFmtId="0" fontId="10" fillId="0" borderId="182" xfId="0" applyFont="1" applyBorder="1" applyAlignment="1">
      <alignment horizontal="center" vertical="center"/>
    </xf>
    <xf numFmtId="49" fontId="10" fillId="0" borderId="183" xfId="0" applyNumberFormat="1" applyFont="1" applyBorder="1" applyAlignment="1">
      <alignment horizontal="center" vertical="center"/>
    </xf>
    <xf numFmtId="0" fontId="10" fillId="0" borderId="183" xfId="0" applyFont="1" applyBorder="1" applyAlignment="1">
      <alignment horizontal="center" vertical="center"/>
    </xf>
    <xf numFmtId="0" fontId="10" fillId="0" borderId="184" xfId="0" applyFont="1" applyBorder="1" applyAlignment="1">
      <alignment horizontal="center" vertical="center"/>
    </xf>
    <xf numFmtId="0" fontId="10" fillId="0" borderId="183" xfId="0" applyNumberFormat="1" applyFont="1" applyBorder="1" applyAlignment="1">
      <alignment horizontal="center" vertical="center"/>
    </xf>
    <xf numFmtId="0" fontId="10" fillId="0" borderId="184" xfId="0" applyNumberFormat="1" applyFont="1" applyBorder="1" applyAlignment="1">
      <alignment horizontal="center" vertical="center"/>
    </xf>
    <xf numFmtId="0" fontId="9" fillId="0" borderId="182" xfId="0" applyFont="1" applyBorder="1" applyAlignment="1">
      <alignment horizontal="center" vertical="center"/>
    </xf>
    <xf numFmtId="0" fontId="10" fillId="0" borderId="182" xfId="0" applyNumberFormat="1" applyFont="1" applyBorder="1" applyAlignment="1">
      <alignment horizontal="center" vertical="center"/>
    </xf>
    <xf numFmtId="0" fontId="10" fillId="0" borderId="185"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86"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9" fillId="0" borderId="9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187" xfId="0" applyFont="1" applyBorder="1" applyAlignment="1">
      <alignment horizontal="center" vertical="center" wrapText="1"/>
    </xf>
    <xf numFmtId="0" fontId="19" fillId="0" borderId="0" xfId="0" applyFont="1" applyAlignment="1">
      <alignment horizontal="center" vertical="center" wrapText="1"/>
    </xf>
    <xf numFmtId="0" fontId="19" fillId="0" borderId="188"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97"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20" fillId="33" borderId="0" xfId="0" applyFont="1" applyFill="1" applyAlignment="1">
      <alignment horizontal="center" vertical="center"/>
    </xf>
    <xf numFmtId="0" fontId="0" fillId="33" borderId="0" xfId="0" applyFill="1" applyAlignment="1">
      <alignment/>
    </xf>
    <xf numFmtId="0" fontId="0" fillId="33" borderId="10" xfId="0" applyFill="1" applyBorder="1" applyAlignment="1">
      <alignment/>
    </xf>
    <xf numFmtId="0" fontId="4" fillId="0" borderId="0" xfId="0" applyFont="1" applyAlignment="1">
      <alignment horizontal="left" vertical="center"/>
    </xf>
    <xf numFmtId="0" fontId="4" fillId="0" borderId="10" xfId="0" applyFont="1" applyBorder="1" applyAlignment="1">
      <alignment horizontal="left"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49" fontId="80" fillId="0" borderId="23" xfId="0" applyNumberFormat="1" applyFont="1" applyBorder="1" applyAlignment="1">
      <alignment horizontal="right" vertical="center"/>
    </xf>
    <xf numFmtId="0" fontId="11" fillId="33" borderId="73"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71" xfId="0" applyFont="1" applyFill="1" applyBorder="1" applyAlignment="1">
      <alignment horizontal="center" vertical="center" shrinkToFit="1"/>
    </xf>
    <xf numFmtId="0" fontId="21" fillId="0" borderId="27" xfId="0" applyFont="1" applyBorder="1" applyAlignment="1">
      <alignment horizontal="center" vertical="top" textRotation="255"/>
    </xf>
    <xf numFmtId="0" fontId="21" fillId="0" borderId="0" xfId="0" applyFont="1" applyAlignment="1">
      <alignment horizontal="center"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color indexed="9"/>
      </font>
    </dxf>
    <dxf/>
    <dxf/>
    <dxf/>
    <dxf/>
    <dxf/>
    <dxf/>
    <dxf/>
    <dxf>
      <font>
        <color indexed="9"/>
      </font>
    </dxf>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9</xdr:row>
      <xdr:rowOff>9525</xdr:rowOff>
    </xdr:from>
    <xdr:to>
      <xdr:col>14</xdr:col>
      <xdr:colOff>495300</xdr:colOff>
      <xdr:row>10</xdr:row>
      <xdr:rowOff>19050</xdr:rowOff>
    </xdr:to>
    <xdr:sp>
      <xdr:nvSpPr>
        <xdr:cNvPr id="1" name="楕円 3"/>
        <xdr:cNvSpPr>
          <a:spLocks/>
        </xdr:cNvSpPr>
      </xdr:nvSpPr>
      <xdr:spPr>
        <a:xfrm>
          <a:off x="7477125" y="1952625"/>
          <a:ext cx="323850" cy="228600"/>
        </a:xfrm>
        <a:prstGeom prst="ellipse">
          <a:avLst/>
        </a:prstGeom>
        <a:noFill/>
        <a:ln w="127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11</xdr:row>
      <xdr:rowOff>171450</xdr:rowOff>
    </xdr:from>
    <xdr:to>
      <xdr:col>13</xdr:col>
      <xdr:colOff>466725</xdr:colOff>
      <xdr:row>13</xdr:row>
      <xdr:rowOff>9525</xdr:rowOff>
    </xdr:to>
    <xdr:sp>
      <xdr:nvSpPr>
        <xdr:cNvPr id="2" name="正方形/長方形 4"/>
        <xdr:cNvSpPr>
          <a:spLocks/>
        </xdr:cNvSpPr>
      </xdr:nvSpPr>
      <xdr:spPr>
        <a:xfrm>
          <a:off x="6800850" y="2533650"/>
          <a:ext cx="266700" cy="200025"/>
        </a:xfrm>
        <a:prstGeom prst="rect">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551</xdr:row>
      <xdr:rowOff>66675</xdr:rowOff>
    </xdr:from>
    <xdr:to>
      <xdr:col>25</xdr:col>
      <xdr:colOff>0</xdr:colOff>
      <xdr:row>553</xdr:row>
      <xdr:rowOff>95250</xdr:rowOff>
    </xdr:to>
    <xdr:sp>
      <xdr:nvSpPr>
        <xdr:cNvPr id="1" name="Oval 6366"/>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591</xdr:row>
      <xdr:rowOff>66675</xdr:rowOff>
    </xdr:from>
    <xdr:to>
      <xdr:col>25</xdr:col>
      <xdr:colOff>0</xdr:colOff>
      <xdr:row>593</xdr:row>
      <xdr:rowOff>95250</xdr:rowOff>
    </xdr:to>
    <xdr:sp>
      <xdr:nvSpPr>
        <xdr:cNvPr id="2" name="Oval 6367"/>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631</xdr:row>
      <xdr:rowOff>66675</xdr:rowOff>
    </xdr:from>
    <xdr:to>
      <xdr:col>25</xdr:col>
      <xdr:colOff>0</xdr:colOff>
      <xdr:row>633</xdr:row>
      <xdr:rowOff>95250</xdr:rowOff>
    </xdr:to>
    <xdr:sp>
      <xdr:nvSpPr>
        <xdr:cNvPr id="3" name="Oval 6368"/>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671</xdr:row>
      <xdr:rowOff>66675</xdr:rowOff>
    </xdr:from>
    <xdr:to>
      <xdr:col>25</xdr:col>
      <xdr:colOff>0</xdr:colOff>
      <xdr:row>673</xdr:row>
      <xdr:rowOff>95250</xdr:rowOff>
    </xdr:to>
    <xdr:sp>
      <xdr:nvSpPr>
        <xdr:cNvPr id="4" name="Oval 6369"/>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711</xdr:row>
      <xdr:rowOff>66675</xdr:rowOff>
    </xdr:from>
    <xdr:to>
      <xdr:col>25</xdr:col>
      <xdr:colOff>0</xdr:colOff>
      <xdr:row>713</xdr:row>
      <xdr:rowOff>95250</xdr:rowOff>
    </xdr:to>
    <xdr:sp>
      <xdr:nvSpPr>
        <xdr:cNvPr id="5" name="Oval 6370"/>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751</xdr:row>
      <xdr:rowOff>66675</xdr:rowOff>
    </xdr:from>
    <xdr:to>
      <xdr:col>25</xdr:col>
      <xdr:colOff>0</xdr:colOff>
      <xdr:row>753</xdr:row>
      <xdr:rowOff>95250</xdr:rowOff>
    </xdr:to>
    <xdr:sp>
      <xdr:nvSpPr>
        <xdr:cNvPr id="6" name="Oval 6371"/>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791</xdr:row>
      <xdr:rowOff>66675</xdr:rowOff>
    </xdr:from>
    <xdr:to>
      <xdr:col>25</xdr:col>
      <xdr:colOff>0</xdr:colOff>
      <xdr:row>793</xdr:row>
      <xdr:rowOff>95250</xdr:rowOff>
    </xdr:to>
    <xdr:sp>
      <xdr:nvSpPr>
        <xdr:cNvPr id="7" name="Oval 6372"/>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831</xdr:row>
      <xdr:rowOff>66675</xdr:rowOff>
    </xdr:from>
    <xdr:to>
      <xdr:col>25</xdr:col>
      <xdr:colOff>0</xdr:colOff>
      <xdr:row>833</xdr:row>
      <xdr:rowOff>95250</xdr:rowOff>
    </xdr:to>
    <xdr:sp>
      <xdr:nvSpPr>
        <xdr:cNvPr id="8" name="Oval 6373"/>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4</xdr:row>
      <xdr:rowOff>76200</xdr:rowOff>
    </xdr:from>
    <xdr:to>
      <xdr:col>39</xdr:col>
      <xdr:colOff>238125</xdr:colOff>
      <xdr:row>6</xdr:row>
      <xdr:rowOff>161925</xdr:rowOff>
    </xdr:to>
    <xdr:sp>
      <xdr:nvSpPr>
        <xdr:cNvPr id="1" name="Oval 6344"/>
        <xdr:cNvSpPr>
          <a:spLocks/>
        </xdr:cNvSpPr>
      </xdr:nvSpPr>
      <xdr:spPr>
        <a:xfrm>
          <a:off x="9067800" y="409575"/>
          <a:ext cx="400050" cy="4095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47</xdr:row>
      <xdr:rowOff>66675</xdr:rowOff>
    </xdr:from>
    <xdr:to>
      <xdr:col>40</xdr:col>
      <xdr:colOff>238125</xdr:colOff>
      <xdr:row>49</xdr:row>
      <xdr:rowOff>161925</xdr:rowOff>
    </xdr:to>
    <xdr:sp>
      <xdr:nvSpPr>
        <xdr:cNvPr id="2" name="Oval 6345"/>
        <xdr:cNvSpPr>
          <a:spLocks/>
        </xdr:cNvSpPr>
      </xdr:nvSpPr>
      <xdr:spPr>
        <a:xfrm>
          <a:off x="9267825" y="8039100"/>
          <a:ext cx="438150"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86</xdr:row>
      <xdr:rowOff>66675</xdr:rowOff>
    </xdr:from>
    <xdr:to>
      <xdr:col>40</xdr:col>
      <xdr:colOff>238125</xdr:colOff>
      <xdr:row>88</xdr:row>
      <xdr:rowOff>161925</xdr:rowOff>
    </xdr:to>
    <xdr:sp>
      <xdr:nvSpPr>
        <xdr:cNvPr id="3" name="Oval 6346"/>
        <xdr:cNvSpPr>
          <a:spLocks/>
        </xdr:cNvSpPr>
      </xdr:nvSpPr>
      <xdr:spPr>
        <a:xfrm>
          <a:off x="9267825" y="15506700"/>
          <a:ext cx="438150"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125</xdr:row>
      <xdr:rowOff>66675</xdr:rowOff>
    </xdr:from>
    <xdr:to>
      <xdr:col>40</xdr:col>
      <xdr:colOff>238125</xdr:colOff>
      <xdr:row>127</xdr:row>
      <xdr:rowOff>161925</xdr:rowOff>
    </xdr:to>
    <xdr:sp>
      <xdr:nvSpPr>
        <xdr:cNvPr id="4" name="Oval 6347"/>
        <xdr:cNvSpPr>
          <a:spLocks/>
        </xdr:cNvSpPr>
      </xdr:nvSpPr>
      <xdr:spPr>
        <a:xfrm>
          <a:off x="9267825" y="22974300"/>
          <a:ext cx="438150"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0</xdr:colOff>
      <xdr:row>9</xdr:row>
      <xdr:rowOff>0</xdr:rowOff>
    </xdr:from>
    <xdr:to>
      <xdr:col>65</xdr:col>
      <xdr:colOff>0</xdr:colOff>
      <xdr:row>12</xdr:row>
      <xdr:rowOff>28575</xdr:rowOff>
    </xdr:to>
    <xdr:sp>
      <xdr:nvSpPr>
        <xdr:cNvPr id="1" name="Oval 1"/>
        <xdr:cNvSpPr>
          <a:spLocks/>
        </xdr:cNvSpPr>
      </xdr:nvSpPr>
      <xdr:spPr>
        <a:xfrm>
          <a:off x="9096375" y="1152525"/>
          <a:ext cx="0" cy="409575"/>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副</a:t>
          </a:r>
        </a:p>
      </xdr:txBody>
    </xdr:sp>
    <xdr:clientData/>
  </xdr:twoCellAnchor>
  <xdr:twoCellAnchor>
    <xdr:from>
      <xdr:col>65</xdr:col>
      <xdr:colOff>0</xdr:colOff>
      <xdr:row>13</xdr:row>
      <xdr:rowOff>0</xdr:rowOff>
    </xdr:from>
    <xdr:to>
      <xdr:col>65</xdr:col>
      <xdr:colOff>0</xdr:colOff>
      <xdr:row>16</xdr:row>
      <xdr:rowOff>57150</xdr:rowOff>
    </xdr:to>
    <xdr:sp>
      <xdr:nvSpPr>
        <xdr:cNvPr id="2" name="Oval 2"/>
        <xdr:cNvSpPr>
          <a:spLocks/>
        </xdr:cNvSpPr>
      </xdr:nvSpPr>
      <xdr:spPr>
        <a:xfrm>
          <a:off x="9096375" y="1628775"/>
          <a:ext cx="0" cy="419100"/>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正</a:t>
          </a:r>
        </a:p>
      </xdr:txBody>
    </xdr:sp>
    <xdr:clientData/>
  </xdr:twoCellAnchor>
  <xdr:twoCellAnchor>
    <xdr:from>
      <xdr:col>65</xdr:col>
      <xdr:colOff>0</xdr:colOff>
      <xdr:row>17</xdr:row>
      <xdr:rowOff>114300</xdr:rowOff>
    </xdr:from>
    <xdr:to>
      <xdr:col>65</xdr:col>
      <xdr:colOff>0</xdr:colOff>
      <xdr:row>21</xdr:row>
      <xdr:rowOff>114300</xdr:rowOff>
    </xdr:to>
    <xdr:sp>
      <xdr:nvSpPr>
        <xdr:cNvPr id="3" name="Rectangle 3"/>
        <xdr:cNvSpPr>
          <a:spLocks/>
        </xdr:cNvSpPr>
      </xdr:nvSpPr>
      <xdr:spPr>
        <a:xfrm>
          <a:off x="9096375" y="2200275"/>
          <a:ext cx="0" cy="457200"/>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100" b="0" i="0" u="none" baseline="0">
              <a:solidFill>
                <a:srgbClr val="008000"/>
              </a:solidFill>
            </a:rPr>
            <a:t>事業</a:t>
          </a:r>
          <a:r>
            <a:rPr lang="en-US" cap="none" sz="1100" b="0" i="0" u="none" baseline="0">
              <a:solidFill>
                <a:srgbClr val="008000"/>
              </a:solidFill>
            </a:rPr>
            <a:t>
</a:t>
          </a:r>
          <a:r>
            <a:rPr lang="en-US" cap="none" sz="1100" b="0" i="0" u="none" baseline="0">
              <a:solidFill>
                <a:srgbClr val="008000"/>
              </a:solidFill>
            </a:rPr>
            <a:t>主控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13"/>
  <sheetViews>
    <sheetView tabSelected="1" zoomScalePageLayoutView="0" workbookViewId="0" topLeftCell="A1">
      <selection activeCell="W10" sqref="W10"/>
    </sheetView>
  </sheetViews>
  <sheetFormatPr defaultColWidth="9.00390625" defaultRowHeight="13.5"/>
  <cols>
    <col min="1" max="1" width="4.875" style="177" customWidth="1"/>
    <col min="2" max="2" width="6.875" style="177" customWidth="1"/>
    <col min="3" max="3" width="5.75390625" style="177" bestFit="1" customWidth="1"/>
    <col min="4" max="4" width="6.25390625" style="177" bestFit="1" customWidth="1"/>
    <col min="5" max="5" width="7.00390625" style="177" customWidth="1"/>
    <col min="6" max="6" width="6.375" style="177" customWidth="1"/>
    <col min="7" max="7" width="2.625" style="177" customWidth="1"/>
    <col min="8" max="8" width="2.50390625" style="177" customWidth="1"/>
    <col min="9" max="9" width="17.50390625" style="177" customWidth="1"/>
    <col min="10" max="11" width="9.00390625" style="177" customWidth="1"/>
    <col min="12" max="12" width="0" style="177" hidden="1" customWidth="1"/>
    <col min="13" max="16384" width="9.00390625" style="177" customWidth="1"/>
  </cols>
  <sheetData>
    <row r="2" spans="2:12" ht="17.25" customHeight="1">
      <c r="B2" s="195" t="s">
        <v>165</v>
      </c>
      <c r="C2" s="205"/>
      <c r="D2" s="195" t="s">
        <v>166</v>
      </c>
      <c r="E2" s="196"/>
      <c r="F2" s="196"/>
      <c r="G2" s="199"/>
      <c r="H2" s="200"/>
      <c r="K2" s="190" t="s">
        <v>180</v>
      </c>
      <c r="L2" s="177" t="str">
        <f>TEXT(G2,"00#")</f>
        <v>00</v>
      </c>
    </row>
    <row r="3" spans="2:13" ht="17.25" customHeight="1">
      <c r="B3" s="195" t="s">
        <v>164</v>
      </c>
      <c r="C3" s="205"/>
      <c r="D3" s="203"/>
      <c r="E3" s="204"/>
      <c r="F3" s="189" t="s">
        <v>169</v>
      </c>
      <c r="K3" s="206"/>
      <c r="L3" s="206"/>
      <c r="M3" s="177" t="s">
        <v>179</v>
      </c>
    </row>
    <row r="4" spans="2:9" ht="17.25" customHeight="1">
      <c r="B4" s="195" t="s">
        <v>72</v>
      </c>
      <c r="C4" s="205"/>
      <c r="D4" s="197" t="s">
        <v>167</v>
      </c>
      <c r="E4" s="198"/>
      <c r="F4" s="201"/>
      <c r="G4" s="201"/>
      <c r="H4" s="201"/>
      <c r="I4" s="202"/>
    </row>
    <row r="5" spans="2:11" ht="17.25" customHeight="1">
      <c r="B5" s="187" t="s">
        <v>73</v>
      </c>
      <c r="C5" s="188"/>
      <c r="D5" s="211"/>
      <c r="E5" s="212"/>
      <c r="F5" s="212"/>
      <c r="G5" s="212"/>
      <c r="H5" s="212"/>
      <c r="I5" s="213"/>
      <c r="K5" s="190" t="s">
        <v>181</v>
      </c>
    </row>
    <row r="6" spans="2:15" ht="17.25" customHeight="1">
      <c r="B6" s="214" t="s">
        <v>170</v>
      </c>
      <c r="C6" s="176" t="s">
        <v>171</v>
      </c>
      <c r="D6" s="211"/>
      <c r="E6" s="212"/>
      <c r="F6" s="212"/>
      <c r="G6" s="213"/>
      <c r="H6" s="189" t="s">
        <v>172</v>
      </c>
      <c r="K6" s="177" t="s">
        <v>182</v>
      </c>
      <c r="N6" s="191"/>
      <c r="O6" s="192" t="s">
        <v>183</v>
      </c>
    </row>
    <row r="7" spans="2:11" ht="17.25" customHeight="1">
      <c r="B7" s="214"/>
      <c r="C7" s="176" t="s">
        <v>118</v>
      </c>
      <c r="D7" s="211"/>
      <c r="E7" s="212"/>
      <c r="F7" s="212"/>
      <c r="G7" s="213"/>
      <c r="K7" s="177" t="s">
        <v>192</v>
      </c>
    </row>
    <row r="8" spans="2:7" ht="17.25" customHeight="1">
      <c r="B8" s="187" t="s">
        <v>134</v>
      </c>
      <c r="C8" s="187"/>
      <c r="D8" s="175"/>
      <c r="E8" s="175"/>
      <c r="F8" s="215"/>
      <c r="G8" s="215"/>
    </row>
    <row r="9" ht="17.25" customHeight="1">
      <c r="K9" s="190" t="s">
        <v>184</v>
      </c>
    </row>
    <row r="10" spans="1:16" ht="17.25" customHeight="1">
      <c r="A10" s="207" t="s">
        <v>168</v>
      </c>
      <c r="B10" s="207"/>
      <c r="C10" s="208"/>
      <c r="D10" s="209">
        <v>45031</v>
      </c>
      <c r="E10" s="210"/>
      <c r="F10" s="177" t="s">
        <v>175</v>
      </c>
      <c r="K10" s="177" t="s">
        <v>187</v>
      </c>
      <c r="L10" s="178" t="str">
        <f>TEXT(EOMONTH(D10,-12),"e")</f>
        <v>4</v>
      </c>
      <c r="O10" s="194" t="s">
        <v>185</v>
      </c>
      <c r="P10" s="177" t="s">
        <v>188</v>
      </c>
    </row>
    <row r="11" spans="6:11" ht="15.75">
      <c r="F11" s="177" t="s">
        <v>176</v>
      </c>
      <c r="I11" s="179"/>
      <c r="J11" s="177" t="s">
        <v>186</v>
      </c>
      <c r="K11" s="193"/>
    </row>
    <row r="12" ht="14.25">
      <c r="K12" s="190" t="s">
        <v>189</v>
      </c>
    </row>
    <row r="13" spans="11:15" ht="14.25">
      <c r="K13" s="177" t="s">
        <v>190</v>
      </c>
      <c r="N13" s="194" t="s">
        <v>185</v>
      </c>
      <c r="O13" s="177" t="s">
        <v>191</v>
      </c>
    </row>
  </sheetData>
  <sheetProtection/>
  <mergeCells count="16">
    <mergeCell ref="K3:L3"/>
    <mergeCell ref="A10:C10"/>
    <mergeCell ref="D10:E10"/>
    <mergeCell ref="D5:I5"/>
    <mergeCell ref="D6:G6"/>
    <mergeCell ref="D7:G7"/>
    <mergeCell ref="B6:B7"/>
    <mergeCell ref="F8:G8"/>
    <mergeCell ref="D2:F2"/>
    <mergeCell ref="D4:E4"/>
    <mergeCell ref="G2:H2"/>
    <mergeCell ref="F4:I4"/>
    <mergeCell ref="D3:E3"/>
    <mergeCell ref="B2:C2"/>
    <mergeCell ref="B3:C3"/>
    <mergeCell ref="B4:C4"/>
  </mergeCells>
  <conditionalFormatting sqref="D3 C6:D7">
    <cfRule type="cellIs" priority="9" dxfId="11" operator="equal" stopIfTrue="1">
      <formula>0</formula>
    </cfRule>
  </conditionalFormatting>
  <conditionalFormatting sqref="D4 F4">
    <cfRule type="cellIs" priority="8" dxfId="11" operator="equal" stopIfTrue="1">
      <formula>0</formula>
    </cfRule>
  </conditionalFormatting>
  <conditionalFormatting sqref="D5">
    <cfRule type="cellIs" priority="6" dxfId="11" operator="equal" stopIfTrue="1">
      <formula>0</formula>
    </cfRule>
  </conditionalFormatting>
  <conditionalFormatting sqref="D8:F8">
    <cfRule type="cellIs" priority="5" dxfId="11" operator="equal" stopIfTrue="1">
      <formula>0</formula>
    </cfRule>
  </conditionalFormatting>
  <conditionalFormatting sqref="G2">
    <cfRule type="cellIs" priority="4" dxfId="11" operator="equal" stopIfTrue="1">
      <formula>0</formula>
    </cfRule>
  </conditionalFormatting>
  <conditionalFormatting sqref="L10">
    <cfRule type="cellIs" priority="3" dxfId="11" operator="equal" stopIfTrue="1">
      <formula>0</formula>
    </cfRule>
  </conditionalFormatting>
  <conditionalFormatting sqref="K3">
    <cfRule type="cellIs" priority="2" dxfId="11" operator="equal" stopIfTrue="1">
      <formula>0</formula>
    </cfRule>
  </conditionalFormatting>
  <conditionalFormatting sqref="N6">
    <cfRule type="cellIs" priority="1" dxfId="11" operator="equal" stopIfTrue="1">
      <formula>0</formula>
    </cfRule>
  </conditionalFormatting>
  <dataValidations count="1">
    <dataValidation type="whole" allowBlank="1" showInputMessage="1" showErrorMessage="1" sqref="D3:E3">
      <formula1>1000000</formula1>
      <formula2>9999999</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1033"/>
  <sheetViews>
    <sheetView view="pageBreakPreview" zoomScaleSheetLayoutView="100" zoomScalePageLayoutView="0" workbookViewId="0" topLeftCell="E2">
      <pane xSplit="9" ySplit="12" topLeftCell="N23" activePane="bottomRight" state="frozen"/>
      <selection pane="topLeft" activeCell="E2" sqref="E2"/>
      <selection pane="topRight" activeCell="N2" sqref="N2"/>
      <selection pane="bottomLeft" activeCell="E14" sqref="E14"/>
      <selection pane="bottomRight" activeCell="O23" sqref="O23:R23"/>
    </sheetView>
  </sheetViews>
  <sheetFormatPr defaultColWidth="13.75390625" defaultRowHeight="0" customHeight="1" zeroHeight="1"/>
  <cols>
    <col min="1" max="1" width="8.50390625" style="1" hidden="1" customWidth="1"/>
    <col min="2" max="2" width="9.50390625" style="1" hidden="1" customWidth="1"/>
    <col min="3" max="3" width="7.375" style="1" hidden="1" customWidth="1"/>
    <col min="4" max="4" width="13.375" style="1" hidden="1" customWidth="1"/>
    <col min="5" max="5" width="29.00390625" style="55" customWidth="1"/>
    <col min="6" max="10" width="3.625" style="55" customWidth="1"/>
    <col min="11" max="14" width="3.125" style="55" customWidth="1"/>
    <col min="15" max="15" width="3.00390625" style="55" customWidth="1"/>
    <col min="16" max="19" width="3.125" style="55" customWidth="1"/>
    <col min="20" max="20" width="5.75390625" style="55" customWidth="1"/>
    <col min="21" max="21" width="9.00390625" style="55" customWidth="1"/>
    <col min="22" max="22" width="11.25390625" style="55" customWidth="1"/>
    <col min="23" max="23" width="11.375" style="55" customWidth="1"/>
    <col min="24" max="24" width="4.625" style="55" customWidth="1"/>
    <col min="25" max="25" width="11.50390625" style="55" customWidth="1"/>
    <col min="26" max="26" width="16.00390625" style="55" customWidth="1"/>
    <col min="27" max="27" width="9.125" style="1" customWidth="1"/>
    <col min="28" max="28" width="6.75390625" style="1" customWidth="1"/>
    <col min="29" max="16384" width="13.75390625" style="1" customWidth="1"/>
  </cols>
  <sheetData>
    <row r="1" spans="1:27" ht="15.75" customHeight="1" hidden="1">
      <c r="A1" s="1" t="s">
        <v>132</v>
      </c>
      <c r="E1" s="6" t="s">
        <v>0</v>
      </c>
      <c r="F1" s="1"/>
      <c r="G1" s="1"/>
      <c r="H1" s="1"/>
      <c r="I1" s="1"/>
      <c r="J1" s="1"/>
      <c r="K1" s="1"/>
      <c r="L1" s="1"/>
      <c r="M1" s="3"/>
      <c r="N1" s="1"/>
      <c r="O1" s="7"/>
      <c r="P1" s="7"/>
      <c r="Q1" s="7"/>
      <c r="R1" s="3"/>
      <c r="S1" s="3"/>
      <c r="T1" s="3"/>
      <c r="U1" s="1"/>
      <c r="V1" s="1"/>
      <c r="W1" s="1"/>
      <c r="X1" s="1"/>
      <c r="Y1" s="1"/>
      <c r="Z1" s="1"/>
      <c r="AA1" s="106">
        <v>42095</v>
      </c>
    </row>
    <row r="2" spans="2:31" ht="6" customHeight="1">
      <c r="B2" s="1">
        <f>68-COUNTIF(B14:B149,99999)</f>
        <v>0</v>
      </c>
      <c r="E2" s="1"/>
      <c r="F2" s="1"/>
      <c r="H2" s="182"/>
      <c r="I2" s="183"/>
      <c r="J2" s="317" t="s">
        <v>174</v>
      </c>
      <c r="K2" s="317"/>
      <c r="L2" s="317"/>
      <c r="M2" s="317"/>
      <c r="N2" s="317"/>
      <c r="O2" s="317"/>
      <c r="P2" s="317"/>
      <c r="Q2" s="317"/>
      <c r="R2" s="317"/>
      <c r="S2" s="317"/>
      <c r="T2" s="317"/>
      <c r="U2" s="317"/>
      <c r="V2" s="317"/>
      <c r="W2" s="10"/>
      <c r="X2" s="1"/>
      <c r="Y2" s="1"/>
      <c r="Z2" s="1"/>
      <c r="AB2" s="107" t="s">
        <v>64</v>
      </c>
      <c r="AD2" s="106">
        <v>42095</v>
      </c>
      <c r="AE2" s="1">
        <v>108</v>
      </c>
    </row>
    <row r="3" spans="5:31" ht="12.75" customHeight="1">
      <c r="E3" s="1"/>
      <c r="F3" s="184"/>
      <c r="H3" s="182"/>
      <c r="I3" s="183"/>
      <c r="J3" s="317"/>
      <c r="K3" s="317"/>
      <c r="L3" s="317"/>
      <c r="M3" s="317"/>
      <c r="N3" s="317"/>
      <c r="O3" s="317"/>
      <c r="P3" s="317"/>
      <c r="Q3" s="317"/>
      <c r="R3" s="317"/>
      <c r="S3" s="317"/>
      <c r="T3" s="317"/>
      <c r="U3" s="317"/>
      <c r="V3" s="317"/>
      <c r="W3" s="10"/>
      <c r="X3" s="1"/>
      <c r="Y3" s="1"/>
      <c r="Z3" s="1"/>
      <c r="AB3" s="108" t="s">
        <v>147</v>
      </c>
      <c r="AD3" s="106">
        <v>43739</v>
      </c>
      <c r="AE3" s="1">
        <v>110</v>
      </c>
    </row>
    <row r="4" spans="3:28" ht="19.5" customHeight="1" hidden="1">
      <c r="C4" s="1" t="s">
        <v>148</v>
      </c>
      <c r="E4" s="93" t="s">
        <v>31</v>
      </c>
      <c r="F4" s="1"/>
      <c r="G4" s="1"/>
      <c r="H4" s="1"/>
      <c r="I4" s="1"/>
      <c r="J4" s="1"/>
      <c r="K4" s="1"/>
      <c r="L4" s="1"/>
      <c r="M4" s="1"/>
      <c r="N4" s="1"/>
      <c r="O4" s="1"/>
      <c r="P4" s="1"/>
      <c r="Q4" s="1"/>
      <c r="R4" s="1"/>
      <c r="S4" s="1"/>
      <c r="T4" s="1"/>
      <c r="U4" s="1"/>
      <c r="V4" s="1"/>
      <c r="W4" s="1"/>
      <c r="X4" s="1"/>
      <c r="Y4" s="1"/>
      <c r="Z4" s="1"/>
      <c r="AB4" s="108" t="s">
        <v>125</v>
      </c>
    </row>
    <row r="5" spans="3:28" ht="8.25" customHeight="1">
      <c r="C5" s="1" t="s">
        <v>149</v>
      </c>
      <c r="E5" s="1"/>
      <c r="F5" s="1"/>
      <c r="G5" s="1"/>
      <c r="H5" s="1"/>
      <c r="I5" s="1"/>
      <c r="J5" s="1"/>
      <c r="K5" s="1"/>
      <c r="L5" s="1"/>
      <c r="M5" s="1"/>
      <c r="N5" s="1"/>
      <c r="O5" s="1"/>
      <c r="P5" s="1"/>
      <c r="Q5" s="1"/>
      <c r="R5" s="1"/>
      <c r="S5" s="1"/>
      <c r="T5" s="1"/>
      <c r="U5" s="1"/>
      <c r="X5" s="185"/>
      <c r="Y5" s="182"/>
      <c r="Z5" s="182"/>
      <c r="AB5" s="108" t="s">
        <v>126</v>
      </c>
    </row>
    <row r="6" spans="2:28" ht="19.5" customHeight="1">
      <c r="B6" s="94">
        <f>DATE('事業所名等'!L10+2018,4,1)</f>
        <v>44652</v>
      </c>
      <c r="E6" s="36"/>
      <c r="F6" s="1"/>
      <c r="I6" s="1"/>
      <c r="J6" s="216"/>
      <c r="K6" s="216"/>
      <c r="L6" s="181"/>
      <c r="M6" s="181"/>
      <c r="N6" s="181"/>
      <c r="O6" s="181"/>
      <c r="P6" s="173" t="s">
        <v>173</v>
      </c>
      <c r="Q6" s="173"/>
      <c r="R6" s="173"/>
      <c r="S6" s="173"/>
      <c r="T6" s="174"/>
      <c r="U6" s="186" t="s">
        <v>149</v>
      </c>
      <c r="V6" s="180"/>
      <c r="AB6" s="108" t="s">
        <v>65</v>
      </c>
    </row>
    <row r="7" spans="2:28" ht="16.5" customHeight="1" hidden="1">
      <c r="B7" s="94">
        <f>EDATE(B6,12)-1</f>
        <v>45016</v>
      </c>
      <c r="E7" s="1"/>
      <c r="F7" s="1"/>
      <c r="G7" s="1"/>
      <c r="H7" s="1"/>
      <c r="I7" s="9"/>
      <c r="J7" s="10"/>
      <c r="K7" s="10"/>
      <c r="L7" s="10"/>
      <c r="M7" s="10"/>
      <c r="N7" s="10"/>
      <c r="O7" s="10"/>
      <c r="P7" s="10"/>
      <c r="Q7" s="10"/>
      <c r="R7" s="10"/>
      <c r="S7" s="10"/>
      <c r="T7" s="10"/>
      <c r="AB7" s="108" t="s">
        <v>127</v>
      </c>
    </row>
    <row r="8" spans="5:28" ht="16.5" customHeight="1" hidden="1">
      <c r="E8" s="259" t="s">
        <v>163</v>
      </c>
      <c r="F8" s="249" t="s">
        <v>4</v>
      </c>
      <c r="G8" s="219"/>
      <c r="H8" s="12" t="s">
        <v>5</v>
      </c>
      <c r="I8" s="220" t="s">
        <v>6</v>
      </c>
      <c r="J8" s="220"/>
      <c r="K8" s="219" t="s">
        <v>7</v>
      </c>
      <c r="L8" s="220"/>
      <c r="M8" s="220"/>
      <c r="N8" s="220"/>
      <c r="O8" s="220"/>
      <c r="P8" s="220"/>
      <c r="Q8" s="220" t="s">
        <v>8</v>
      </c>
      <c r="R8" s="220"/>
      <c r="S8" s="220"/>
      <c r="T8" s="1"/>
      <c r="U8" s="1"/>
      <c r="AB8" s="108" t="s">
        <v>67</v>
      </c>
    </row>
    <row r="9" spans="5:28" ht="16.5" customHeight="1" hidden="1">
      <c r="E9" s="259"/>
      <c r="F9" s="225" t="s">
        <v>157</v>
      </c>
      <c r="G9" s="237" t="s">
        <v>158</v>
      </c>
      <c r="H9" s="225" t="s">
        <v>157</v>
      </c>
      <c r="I9" s="221" t="s">
        <v>159</v>
      </c>
      <c r="J9" s="223" t="s">
        <v>160</v>
      </c>
      <c r="K9" s="225" t="s">
        <v>158</v>
      </c>
      <c r="L9" s="227" t="s">
        <v>161</v>
      </c>
      <c r="M9" s="227" t="s">
        <v>161</v>
      </c>
      <c r="N9" s="227" t="s">
        <v>159</v>
      </c>
      <c r="O9" s="227" t="s">
        <v>157</v>
      </c>
      <c r="P9" s="223" t="s">
        <v>162</v>
      </c>
      <c r="Q9" s="318"/>
      <c r="R9" s="250"/>
      <c r="S9" s="229"/>
      <c r="T9" s="1"/>
      <c r="U9" s="89"/>
      <c r="Z9" s="166"/>
      <c r="AB9" s="108" t="s">
        <v>128</v>
      </c>
    </row>
    <row r="10" spans="5:28" ht="6" customHeight="1" hidden="1">
      <c r="E10" s="259"/>
      <c r="F10" s="226"/>
      <c r="G10" s="238"/>
      <c r="H10" s="226"/>
      <c r="I10" s="222"/>
      <c r="J10" s="224"/>
      <c r="K10" s="226"/>
      <c r="L10" s="228"/>
      <c r="M10" s="228"/>
      <c r="N10" s="228"/>
      <c r="O10" s="228"/>
      <c r="P10" s="224"/>
      <c r="Q10" s="319"/>
      <c r="R10" s="251"/>
      <c r="S10" s="230"/>
      <c r="T10" s="1"/>
      <c r="U10" s="1"/>
      <c r="V10" s="1"/>
      <c r="W10" s="1"/>
      <c r="X10" s="1"/>
      <c r="Y10" s="1"/>
      <c r="Z10" s="67"/>
      <c r="AB10" s="108" t="s">
        <v>129</v>
      </c>
    </row>
    <row r="11" spans="4:28" s="2" customFormat="1" ht="13.5" customHeight="1">
      <c r="D11" s="1"/>
      <c r="E11" s="355" t="s">
        <v>11</v>
      </c>
      <c r="F11" s="355" t="s">
        <v>12</v>
      </c>
      <c r="G11" s="358"/>
      <c r="H11" s="358"/>
      <c r="I11" s="358"/>
      <c r="J11" s="359"/>
      <c r="K11" s="239" t="s">
        <v>69</v>
      </c>
      <c r="L11" s="240"/>
      <c r="M11" s="240"/>
      <c r="N11" s="240"/>
      <c r="O11" s="13" t="s">
        <v>14</v>
      </c>
      <c r="P11" s="332" t="s">
        <v>15</v>
      </c>
      <c r="Q11" s="332"/>
      <c r="R11" s="332"/>
      <c r="S11" s="332"/>
      <c r="T11" s="332"/>
      <c r="U11" s="332"/>
      <c r="V11" s="333"/>
      <c r="W11" s="348" t="s">
        <v>150</v>
      </c>
      <c r="X11" s="16" t="s">
        <v>16</v>
      </c>
      <c r="Y11" s="109" t="s">
        <v>17</v>
      </c>
      <c r="Z11" s="343" t="s">
        <v>66</v>
      </c>
      <c r="AA11" s="1"/>
      <c r="AB11" s="164" t="s">
        <v>155</v>
      </c>
    </row>
    <row r="12" spans="4:27" s="2" customFormat="1" ht="13.5" customHeight="1">
      <c r="D12" s="1"/>
      <c r="E12" s="356"/>
      <c r="F12" s="356"/>
      <c r="G12" s="360"/>
      <c r="H12" s="360"/>
      <c r="I12" s="360"/>
      <c r="J12" s="361"/>
      <c r="K12" s="241"/>
      <c r="L12" s="242"/>
      <c r="M12" s="242"/>
      <c r="N12" s="242"/>
      <c r="O12" s="231" t="s">
        <v>18</v>
      </c>
      <c r="P12" s="232"/>
      <c r="Q12" s="232"/>
      <c r="R12" s="233"/>
      <c r="S12" s="245" t="s">
        <v>19</v>
      </c>
      <c r="T12" s="246"/>
      <c r="U12" s="351" t="s">
        <v>20</v>
      </c>
      <c r="V12" s="353" t="s">
        <v>21</v>
      </c>
      <c r="W12" s="349"/>
      <c r="X12" s="330" t="s">
        <v>71</v>
      </c>
      <c r="Y12" s="110" t="s">
        <v>23</v>
      </c>
      <c r="Z12" s="344"/>
      <c r="AA12" s="342"/>
    </row>
    <row r="13" spans="4:27" s="2" customFormat="1" ht="9.75" customHeight="1">
      <c r="D13" s="1"/>
      <c r="E13" s="357"/>
      <c r="F13" s="357"/>
      <c r="G13" s="362"/>
      <c r="H13" s="362"/>
      <c r="I13" s="362"/>
      <c r="J13" s="363"/>
      <c r="K13" s="243"/>
      <c r="L13" s="244"/>
      <c r="M13" s="244"/>
      <c r="N13" s="244"/>
      <c r="O13" s="234"/>
      <c r="P13" s="235"/>
      <c r="Q13" s="235"/>
      <c r="R13" s="236"/>
      <c r="S13" s="247"/>
      <c r="T13" s="248"/>
      <c r="U13" s="352"/>
      <c r="V13" s="354"/>
      <c r="W13" s="350"/>
      <c r="X13" s="331"/>
      <c r="Y13" s="111"/>
      <c r="Z13" s="345"/>
      <c r="AA13" s="342"/>
    </row>
    <row r="14" spans="1:27" ht="16.5" customHeight="1">
      <c r="A14" s="1">
        <f>RANK(B14,$B$14:$B$149,2)</f>
        <v>1</v>
      </c>
      <c r="B14" s="257">
        <f>IF(E14=0,99999,C15*100+COUNTIF($C$13:C15,C15))</f>
        <v>99999</v>
      </c>
      <c r="C14" s="2"/>
      <c r="D14" s="1" t="e">
        <f>IF(Z14=$AB$9,36.5,LEFT(Z14,2))*1</f>
        <v>#VALUE!</v>
      </c>
      <c r="E14" s="346"/>
      <c r="F14" s="334"/>
      <c r="G14" s="336"/>
      <c r="H14" s="336"/>
      <c r="I14" s="336"/>
      <c r="J14" s="337"/>
      <c r="K14" s="320"/>
      <c r="L14" s="321"/>
      <c r="M14" s="321"/>
      <c r="N14" s="112" t="s">
        <v>68</v>
      </c>
      <c r="O14" s="278"/>
      <c r="P14" s="279"/>
      <c r="Q14" s="279"/>
      <c r="R14" s="53" t="s">
        <v>27</v>
      </c>
      <c r="S14" s="113"/>
      <c r="T14" s="114" t="s">
        <v>27</v>
      </c>
      <c r="U14" s="115" t="s">
        <v>27</v>
      </c>
      <c r="V14" s="115" t="s">
        <v>27</v>
      </c>
      <c r="W14" s="116"/>
      <c r="X14" s="54"/>
      <c r="Y14" s="117"/>
      <c r="Z14" s="326"/>
      <c r="AA14" s="46"/>
    </row>
    <row r="15" spans="1:28" ht="16.5" customHeight="1">
      <c r="A15" s="1">
        <f>A14+0.1</f>
        <v>1.1</v>
      </c>
      <c r="B15" s="257"/>
      <c r="C15" s="1" t="e">
        <f>D14*10+D15</f>
        <v>#VALUE!</v>
      </c>
      <c r="D15" s="76">
        <f>VLOOKUP(K14,コード!$D$2:$F$5,3)</f>
        <v>1</v>
      </c>
      <c r="E15" s="347"/>
      <c r="F15" s="335"/>
      <c r="G15" s="338"/>
      <c r="H15" s="338"/>
      <c r="I15" s="338"/>
      <c r="J15" s="339"/>
      <c r="K15" s="322"/>
      <c r="L15" s="323"/>
      <c r="M15" s="323"/>
      <c r="N15" s="31" t="s">
        <v>70</v>
      </c>
      <c r="O15" s="328"/>
      <c r="P15" s="329"/>
      <c r="Q15" s="329"/>
      <c r="R15" s="329"/>
      <c r="S15" s="328"/>
      <c r="T15" s="329"/>
      <c r="U15" s="95"/>
      <c r="V15" s="118">
        <f>IF(E14=0,"",IF(AND(OR(K14=0,K15=0),NOT(O15=0)),"事業期間入力",IF(OR(K15&lt;$B$6,K15&gt;$B$7),"対象期間外",O15+S15-U15)))</f>
      </c>
      <c r="W15" s="119" t="e">
        <f>IF($U$6="税抜",TRUNC(V15*IF(K14&lt;$AA$1,1.05,1)),TRUNC(V15*100/VLOOKUP(K15,$AD$2:$AE$4,2)))</f>
        <v>#VALUE!</v>
      </c>
      <c r="X15" s="59">
        <f>IF(B14=99999,"",VLOOKUP(C15,'総括表'!$B$12:$C$64,2,0))</f>
      </c>
      <c r="Y15" s="119">
        <f>IF(X15="","",TRUNC(W15*X15/100))</f>
      </c>
      <c r="Z15" s="327"/>
      <c r="AA15" s="46"/>
      <c r="AB15" s="1" t="e">
        <f>VLOOKUP(K15,AD2:AE4,2)</f>
        <v>#N/A</v>
      </c>
    </row>
    <row r="16" spans="1:27" ht="16.5" customHeight="1">
      <c r="A16" s="1">
        <f>RANK(B16,$B$14:$B$149,2)</f>
        <v>1</v>
      </c>
      <c r="B16" s="257">
        <f>IF(E16=0,99999,C17*100+COUNTIF($C$13:C17,C17))</f>
        <v>99999</v>
      </c>
      <c r="D16" s="1" t="e">
        <f>IF(Z16=$AB$9,36.5,LEFT(Z16,2))*1</f>
        <v>#VALUE!</v>
      </c>
      <c r="E16" s="334"/>
      <c r="F16" s="334"/>
      <c r="G16" s="336"/>
      <c r="H16" s="336"/>
      <c r="I16" s="336"/>
      <c r="J16" s="337"/>
      <c r="K16" s="320"/>
      <c r="L16" s="321"/>
      <c r="M16" s="321"/>
      <c r="N16" s="112" t="s">
        <v>68</v>
      </c>
      <c r="O16" s="324"/>
      <c r="P16" s="325"/>
      <c r="Q16" s="325"/>
      <c r="R16" s="169"/>
      <c r="S16" s="170"/>
      <c r="T16" s="171"/>
      <c r="U16" s="172"/>
      <c r="V16" s="115"/>
      <c r="W16" s="116"/>
      <c r="X16" s="54"/>
      <c r="Y16" s="117"/>
      <c r="Z16" s="326"/>
      <c r="AA16" s="46"/>
    </row>
    <row r="17" spans="1:27" ht="16.5" customHeight="1">
      <c r="A17" s="1">
        <f>A16+0.1</f>
        <v>1.1</v>
      </c>
      <c r="B17" s="257"/>
      <c r="C17" s="1" t="e">
        <f>D16*10+D17</f>
        <v>#VALUE!</v>
      </c>
      <c r="D17" s="76">
        <f>VLOOKUP(K16,コード!$D$2:$F$5,3)</f>
        <v>1</v>
      </c>
      <c r="E17" s="335"/>
      <c r="F17" s="335"/>
      <c r="G17" s="338"/>
      <c r="H17" s="338"/>
      <c r="I17" s="338"/>
      <c r="J17" s="339"/>
      <c r="K17" s="322"/>
      <c r="L17" s="323"/>
      <c r="M17" s="323"/>
      <c r="N17" s="31" t="s">
        <v>70</v>
      </c>
      <c r="O17" s="328"/>
      <c r="P17" s="329"/>
      <c r="Q17" s="329"/>
      <c r="R17" s="329"/>
      <c r="S17" s="328"/>
      <c r="T17" s="329"/>
      <c r="U17" s="95"/>
      <c r="V17" s="118">
        <f>IF(E16=0,"",IF(AND(OR(K16=0,K17=0),NOT(O17=0)),"事業期間入力",IF(OR(K17&lt;$B$6,K17&gt;$B$7),"対象期間外",O17+S17-U17)))</f>
      </c>
      <c r="W17" s="119" t="e">
        <f>IF($U$6="税抜",TRUNC(V17*IF(K16&lt;$AA$1,1.05,1)),TRUNC(V17*100/VLOOKUP(K17,$AD$2:$AE$4,2)))</f>
        <v>#VALUE!</v>
      </c>
      <c r="X17" s="59">
        <f>IF(B16=99999,"",VLOOKUP(C17,'総括表'!$B$12:$C$64,2,0))</f>
      </c>
      <c r="Y17" s="119">
        <f aca="true" t="shared" si="0" ref="Y17:Y23">IF(X17="","",TRUNC(W17*X17/100))</f>
      </c>
      <c r="Z17" s="327"/>
      <c r="AA17" s="46"/>
    </row>
    <row r="18" spans="1:27" ht="16.5" customHeight="1">
      <c r="A18" s="1">
        <f>RANK(B18,$B$14:$B$149,2)</f>
        <v>1</v>
      </c>
      <c r="B18" s="257">
        <f>IF(E18=0,99999,C19*100+COUNTIF($C$13:C19,C19))</f>
        <v>99999</v>
      </c>
      <c r="D18" s="1" t="e">
        <f>IF(Z18=$AB$9,36.5,LEFT(Z18,2))*1</f>
        <v>#VALUE!</v>
      </c>
      <c r="E18" s="334"/>
      <c r="F18" s="334"/>
      <c r="G18" s="336"/>
      <c r="H18" s="336"/>
      <c r="I18" s="336"/>
      <c r="J18" s="337"/>
      <c r="K18" s="320"/>
      <c r="L18" s="321"/>
      <c r="M18" s="321"/>
      <c r="N18" s="112" t="s">
        <v>68</v>
      </c>
      <c r="O18" s="324"/>
      <c r="P18" s="325"/>
      <c r="Q18" s="325"/>
      <c r="R18" s="169"/>
      <c r="S18" s="170"/>
      <c r="T18" s="171"/>
      <c r="U18" s="172"/>
      <c r="V18" s="120">
        <f>IF(E17=0,"",IF(AND(OR($K$16=0,K18=0),NOT($O$17=0)),"事業期間入力",IF(OR(K18&lt;$B$6,K18&gt;$B$7),"対象期間外",O18+S18-U18)))</f>
      </c>
      <c r="W18" s="116"/>
      <c r="X18" s="54"/>
      <c r="Y18" s="165">
        <f t="shared" si="0"/>
      </c>
      <c r="Z18" s="326"/>
      <c r="AA18" s="46"/>
    </row>
    <row r="19" spans="1:27" ht="16.5" customHeight="1">
      <c r="A19" s="1">
        <f>A18+0.1</f>
        <v>1.1</v>
      </c>
      <c r="B19" s="257"/>
      <c r="C19" s="1" t="e">
        <f>D18*10+D19</f>
        <v>#VALUE!</v>
      </c>
      <c r="D19" s="76">
        <f>VLOOKUP(K18,コード!$D$2:$F$5,3)</f>
        <v>1</v>
      </c>
      <c r="E19" s="335"/>
      <c r="F19" s="335"/>
      <c r="G19" s="338"/>
      <c r="H19" s="338"/>
      <c r="I19" s="338"/>
      <c r="J19" s="339"/>
      <c r="K19" s="322"/>
      <c r="L19" s="323"/>
      <c r="M19" s="323"/>
      <c r="N19" s="31" t="s">
        <v>70</v>
      </c>
      <c r="O19" s="328"/>
      <c r="P19" s="329"/>
      <c r="Q19" s="329"/>
      <c r="R19" s="329"/>
      <c r="S19" s="328"/>
      <c r="T19" s="329"/>
      <c r="U19" s="95"/>
      <c r="V19" s="118">
        <f>IF(E18=0,"",IF(AND(OR($K$16=0,K19=0),NOT($O$17=0)),"事業期間入力",IF(OR(K19&lt;$B$6,K19&gt;$B$7),"対象期間外",O19+S19-U19)))</f>
      </c>
      <c r="W19" s="119" t="e">
        <f>IF($U$6="税抜",TRUNC(V19*IF(K18&lt;$AA$1,1.05,1)),TRUNC(V19*100/VLOOKUP(K19,$AD$2:$AE$4,2)))</f>
        <v>#VALUE!</v>
      </c>
      <c r="X19" s="59">
        <f>IF(B18=99999,"",VLOOKUP(C19,'総括表'!$B$12:$C$64,2,0))</f>
      </c>
      <c r="Y19" s="118">
        <f t="shared" si="0"/>
      </c>
      <c r="Z19" s="327"/>
      <c r="AA19" s="46"/>
    </row>
    <row r="20" spans="1:27" ht="16.5" customHeight="1">
      <c r="A20" s="1">
        <f>RANK(B20,$B$14:$B$149,2)</f>
        <v>1</v>
      </c>
      <c r="B20" s="257">
        <f>IF(E20=0,99999,C21*100+COUNTIF($C$13:C21,C21))</f>
        <v>99999</v>
      </c>
      <c r="D20" s="1" t="e">
        <f>IF(Z20=$AB$9,36.5,LEFT(Z20,2))*1</f>
        <v>#VALUE!</v>
      </c>
      <c r="E20" s="334"/>
      <c r="F20" s="334"/>
      <c r="G20" s="336"/>
      <c r="H20" s="336"/>
      <c r="I20" s="336"/>
      <c r="J20" s="337"/>
      <c r="K20" s="320"/>
      <c r="L20" s="321"/>
      <c r="M20" s="321"/>
      <c r="N20" s="112" t="s">
        <v>68</v>
      </c>
      <c r="O20" s="324"/>
      <c r="P20" s="325"/>
      <c r="Q20" s="325"/>
      <c r="R20" s="169"/>
      <c r="S20" s="170"/>
      <c r="T20" s="171"/>
      <c r="U20" s="172"/>
      <c r="V20" s="120">
        <f>IF(E19=0,"",IF(AND(OR($K$16=0,K20=0),NOT($O$17=0)),"事業期間入力",IF(OR(K20&lt;$B$6,K20&gt;$B$7),"対象期間外",O20+S20-U20)))</f>
      </c>
      <c r="W20" s="116"/>
      <c r="X20" s="54"/>
      <c r="Y20" s="120">
        <f t="shared" si="0"/>
      </c>
      <c r="Z20" s="326"/>
      <c r="AA20" s="46"/>
    </row>
    <row r="21" spans="1:27" ht="16.5" customHeight="1">
      <c r="A21" s="1">
        <f>A20+0.1</f>
        <v>1.1</v>
      </c>
      <c r="B21" s="257"/>
      <c r="C21" s="1" t="e">
        <f>D20*10+D21</f>
        <v>#VALUE!</v>
      </c>
      <c r="D21" s="76">
        <f>VLOOKUP(K20,コード!$D$2:$F$5,3)</f>
        <v>1</v>
      </c>
      <c r="E21" s="335"/>
      <c r="F21" s="335"/>
      <c r="G21" s="338"/>
      <c r="H21" s="338"/>
      <c r="I21" s="338"/>
      <c r="J21" s="339"/>
      <c r="K21" s="322"/>
      <c r="L21" s="323"/>
      <c r="M21" s="323"/>
      <c r="N21" s="31" t="s">
        <v>70</v>
      </c>
      <c r="O21" s="328"/>
      <c r="P21" s="329"/>
      <c r="Q21" s="329"/>
      <c r="R21" s="329"/>
      <c r="S21" s="328"/>
      <c r="T21" s="329"/>
      <c r="U21" s="95"/>
      <c r="V21" s="118">
        <f>IF(E20=0,"",IF(AND(OR($K$16=0,K21=0),NOT($O$17=0)),"事業期間入力",IF(OR(K21&lt;$B$6,K21&gt;$B$7),"対象期間外",O21+S21-U21)))</f>
      </c>
      <c r="W21" s="119" t="e">
        <f>IF($U$6="税抜",TRUNC(V21*IF(K20&lt;$AA$1,1.05,1)),TRUNC(V21*100/VLOOKUP(K21,$AD$2:$AE$4,2)))</f>
        <v>#VALUE!</v>
      </c>
      <c r="X21" s="59">
        <f>IF(B20=99999,"",VLOOKUP(C21,'総括表'!$B$12:$C$64,2,0))</f>
      </c>
      <c r="Y21" s="119">
        <f t="shared" si="0"/>
      </c>
      <c r="Z21" s="327"/>
      <c r="AA21" s="46"/>
    </row>
    <row r="22" spans="1:27" ht="16.5" customHeight="1">
      <c r="A22" s="1">
        <f>RANK(B22,$B$14:$B$149,2)</f>
        <v>1</v>
      </c>
      <c r="B22" s="257">
        <f>IF(E22=0,99999,C23*100+COUNTIF($C$13:C23,C23))</f>
        <v>99999</v>
      </c>
      <c r="D22" s="1" t="e">
        <f>IF(Z22=$AB$9,36.5,LEFT(Z22,2))*1</f>
        <v>#VALUE!</v>
      </c>
      <c r="E22" s="334"/>
      <c r="F22" s="334"/>
      <c r="G22" s="336"/>
      <c r="H22" s="336"/>
      <c r="I22" s="336"/>
      <c r="J22" s="337"/>
      <c r="K22" s="320"/>
      <c r="L22" s="321"/>
      <c r="M22" s="321"/>
      <c r="N22" s="112" t="s">
        <v>68</v>
      </c>
      <c r="O22" s="324"/>
      <c r="P22" s="325"/>
      <c r="Q22" s="325"/>
      <c r="R22" s="169"/>
      <c r="S22" s="170"/>
      <c r="T22" s="171"/>
      <c r="U22" s="172"/>
      <c r="V22" s="115"/>
      <c r="W22" s="116"/>
      <c r="X22" s="167"/>
      <c r="Y22" s="165">
        <f t="shared" si="0"/>
      </c>
      <c r="Z22" s="326"/>
      <c r="AA22" s="46"/>
    </row>
    <row r="23" spans="1:27" ht="16.5" customHeight="1">
      <c r="A23" s="1">
        <f>A22+0.1</f>
        <v>1.1</v>
      </c>
      <c r="B23" s="257"/>
      <c r="C23" s="1" t="e">
        <f>D22*10+D23</f>
        <v>#VALUE!</v>
      </c>
      <c r="D23" s="76">
        <f>VLOOKUP(K22,コード!$D$2:$F$5,3)</f>
        <v>1</v>
      </c>
      <c r="E23" s="335"/>
      <c r="F23" s="335"/>
      <c r="G23" s="338"/>
      <c r="H23" s="338"/>
      <c r="I23" s="338"/>
      <c r="J23" s="339"/>
      <c r="K23" s="322"/>
      <c r="L23" s="323"/>
      <c r="M23" s="323"/>
      <c r="N23" s="31" t="s">
        <v>70</v>
      </c>
      <c r="O23" s="328"/>
      <c r="P23" s="329"/>
      <c r="Q23" s="329"/>
      <c r="R23" s="329"/>
      <c r="S23" s="328"/>
      <c r="T23" s="329"/>
      <c r="U23" s="95"/>
      <c r="V23" s="118">
        <f aca="true" t="shared" si="1" ref="V23:V54">IF(E22=0,"",IF(AND(OR($K$16=0,K23=0),NOT($O$17=0)),"事業期間入力",IF(OR(K23&lt;$B$6,K23&gt;$B$7),"対象期間外",O23+S23-U23)))</f>
      </c>
      <c r="W23" s="119" t="e">
        <f>IF($U$6="税抜",TRUNC(V23*IF(K22&lt;$AA$1,1.05,1)),TRUNC(V23*100/VLOOKUP(K23,$AD$2:$AE$4,2)))</f>
        <v>#VALUE!</v>
      </c>
      <c r="X23" s="59">
        <f>IF(B22=99999,"",VLOOKUP(C23,'総括表'!$B$12:$C$64,2,0))</f>
      </c>
      <c r="Y23" s="118">
        <f t="shared" si="0"/>
      </c>
      <c r="Z23" s="327"/>
      <c r="AA23" s="46"/>
    </row>
    <row r="24" spans="1:27" ht="16.5" customHeight="1">
      <c r="A24" s="1">
        <f>RANK(B24,$B$14:$B$149,2)</f>
        <v>1</v>
      </c>
      <c r="B24" s="257">
        <f>IF(E24=0,99999,C25*100+COUNTIF($C$13:C25,C25))</f>
        <v>99999</v>
      </c>
      <c r="D24" s="1" t="e">
        <f>IF(Z24=$AB$9,36.5,LEFT(Z24,2))*1</f>
        <v>#VALUE!</v>
      </c>
      <c r="E24" s="334"/>
      <c r="F24" s="334"/>
      <c r="G24" s="336"/>
      <c r="H24" s="336"/>
      <c r="I24" s="336"/>
      <c r="J24" s="337"/>
      <c r="K24" s="320"/>
      <c r="L24" s="321"/>
      <c r="M24" s="321"/>
      <c r="N24" s="112" t="s">
        <v>68</v>
      </c>
      <c r="O24" s="324"/>
      <c r="P24" s="325"/>
      <c r="Q24" s="325"/>
      <c r="R24" s="169"/>
      <c r="S24" s="170"/>
      <c r="T24" s="171"/>
      <c r="U24" s="172"/>
      <c r="V24" s="120">
        <f t="shared" si="1"/>
      </c>
      <c r="W24" s="116"/>
      <c r="X24" s="167"/>
      <c r="Y24" s="168"/>
      <c r="Z24" s="326"/>
      <c r="AA24" s="46"/>
    </row>
    <row r="25" spans="1:27" ht="16.5" customHeight="1">
      <c r="A25" s="1">
        <f>A24+0.1</f>
        <v>1.1</v>
      </c>
      <c r="B25" s="257"/>
      <c r="C25" s="1" t="e">
        <f>D24*10+D25</f>
        <v>#VALUE!</v>
      </c>
      <c r="D25" s="76">
        <f>VLOOKUP(K24,コード!$D$2:$F$5,3)</f>
        <v>1</v>
      </c>
      <c r="E25" s="335"/>
      <c r="F25" s="335"/>
      <c r="G25" s="338"/>
      <c r="H25" s="338"/>
      <c r="I25" s="338"/>
      <c r="J25" s="339"/>
      <c r="K25" s="322"/>
      <c r="L25" s="323"/>
      <c r="M25" s="323"/>
      <c r="N25" s="31" t="s">
        <v>70</v>
      </c>
      <c r="O25" s="328"/>
      <c r="P25" s="329"/>
      <c r="Q25" s="329"/>
      <c r="R25" s="329"/>
      <c r="S25" s="328"/>
      <c r="T25" s="329"/>
      <c r="U25" s="95"/>
      <c r="V25" s="118">
        <f t="shared" si="1"/>
      </c>
      <c r="W25" s="119" t="e">
        <f>IF($U$6="税抜",TRUNC(V25*IF(K24&lt;$AA$1,1.05,1)),TRUNC(V25*100/VLOOKUP(K25,$AD$2:$AE$4,2)))</f>
        <v>#VALUE!</v>
      </c>
      <c r="X25" s="59">
        <f>IF(B24=99999,"",VLOOKUP(C25,'総括表'!$B$12:$C$64,2,0))</f>
      </c>
      <c r="Y25" s="119">
        <f>IF(X25="","",TRUNC(W25*X25/100))</f>
      </c>
      <c r="Z25" s="327"/>
      <c r="AA25" s="46"/>
    </row>
    <row r="26" spans="1:27" ht="16.5" customHeight="1">
      <c r="A26" s="1">
        <f>RANK(B26,$B$14:$B$149,2)</f>
        <v>1</v>
      </c>
      <c r="B26" s="257">
        <f>IF(E26=0,99999,C27*100+COUNTIF($C$13:C27,C27))</f>
        <v>99999</v>
      </c>
      <c r="D26" s="1" t="e">
        <f>IF(Z26=$AB$9,36.5,LEFT(Z26,2))*1</f>
        <v>#VALUE!</v>
      </c>
      <c r="E26" s="334"/>
      <c r="F26" s="334"/>
      <c r="G26" s="336"/>
      <c r="H26" s="336"/>
      <c r="I26" s="336"/>
      <c r="J26" s="337"/>
      <c r="K26" s="320"/>
      <c r="L26" s="321"/>
      <c r="M26" s="321"/>
      <c r="N26" s="112" t="s">
        <v>68</v>
      </c>
      <c r="O26" s="324"/>
      <c r="P26" s="325"/>
      <c r="Q26" s="325"/>
      <c r="R26" s="169"/>
      <c r="S26" s="170"/>
      <c r="T26" s="171"/>
      <c r="U26" s="172"/>
      <c r="V26" s="120">
        <f t="shared" si="1"/>
      </c>
      <c r="W26" s="116"/>
      <c r="X26" s="54"/>
      <c r="Y26" s="117"/>
      <c r="Z26" s="326"/>
      <c r="AA26" s="46"/>
    </row>
    <row r="27" spans="1:27" ht="16.5" customHeight="1">
      <c r="A27" s="1">
        <f>A26+0.1</f>
        <v>1.1</v>
      </c>
      <c r="B27" s="257"/>
      <c r="C27" s="1" t="e">
        <f>D26*10+D27</f>
        <v>#VALUE!</v>
      </c>
      <c r="D27" s="76">
        <f>VLOOKUP(K26,コード!$D$2:$F$5,3)</f>
        <v>1</v>
      </c>
      <c r="E27" s="335"/>
      <c r="F27" s="335"/>
      <c r="G27" s="338"/>
      <c r="H27" s="338"/>
      <c r="I27" s="338"/>
      <c r="J27" s="339"/>
      <c r="K27" s="322"/>
      <c r="L27" s="323"/>
      <c r="M27" s="323"/>
      <c r="N27" s="31" t="s">
        <v>70</v>
      </c>
      <c r="O27" s="328"/>
      <c r="P27" s="329"/>
      <c r="Q27" s="329"/>
      <c r="R27" s="329"/>
      <c r="S27" s="328"/>
      <c r="T27" s="329"/>
      <c r="U27" s="95"/>
      <c r="V27" s="118">
        <f t="shared" si="1"/>
      </c>
      <c r="W27" s="119" t="e">
        <f>IF($U$6="税抜",TRUNC(V27*IF(K26&lt;$AA$1,1.05,1)),TRUNC(V27*100/VLOOKUP(K27,$AD$2:$AE$4,2)))</f>
        <v>#VALUE!</v>
      </c>
      <c r="X27" s="59">
        <f>IF(B26=99999,"",VLOOKUP(C27,'総括表'!$B$12:$C$64,2,0))</f>
      </c>
      <c r="Y27" s="119">
        <f>IF(X27="","",TRUNC(W27*X27/100))</f>
      </c>
      <c r="Z27" s="327"/>
      <c r="AA27" s="46"/>
    </row>
    <row r="28" spans="1:27" ht="16.5" customHeight="1">
      <c r="A28" s="1">
        <f>RANK(B28,$B$14:$B$149,2)</f>
        <v>1</v>
      </c>
      <c r="B28" s="257">
        <f>IF(E28=0,99999,C29*100+COUNTIF($C$13:C29,C29))</f>
        <v>99999</v>
      </c>
      <c r="D28" s="1" t="e">
        <f>IF(Z28=$AB$9,36.5,LEFT(Z28,2))*1</f>
        <v>#VALUE!</v>
      </c>
      <c r="E28" s="334"/>
      <c r="F28" s="334"/>
      <c r="G28" s="336"/>
      <c r="H28" s="336"/>
      <c r="I28" s="336"/>
      <c r="J28" s="337"/>
      <c r="K28" s="320"/>
      <c r="L28" s="321"/>
      <c r="M28" s="321"/>
      <c r="N28" s="112" t="s">
        <v>68</v>
      </c>
      <c r="O28" s="324"/>
      <c r="P28" s="325"/>
      <c r="Q28" s="325"/>
      <c r="R28" s="169"/>
      <c r="S28" s="170"/>
      <c r="T28" s="171"/>
      <c r="U28" s="172"/>
      <c r="V28" s="120">
        <f t="shared" si="1"/>
      </c>
      <c r="W28" s="116"/>
      <c r="X28" s="54"/>
      <c r="Y28" s="117"/>
      <c r="Z28" s="326"/>
      <c r="AA28" s="46"/>
    </row>
    <row r="29" spans="1:27" ht="16.5" customHeight="1">
      <c r="A29" s="1">
        <f>A28+0.1</f>
        <v>1.1</v>
      </c>
      <c r="B29" s="257"/>
      <c r="C29" s="1" t="e">
        <f>D28*10+D29</f>
        <v>#VALUE!</v>
      </c>
      <c r="D29" s="76">
        <f>VLOOKUP(K28,コード!$D$2:$F$5,3)</f>
        <v>1</v>
      </c>
      <c r="E29" s="335"/>
      <c r="F29" s="335"/>
      <c r="G29" s="338"/>
      <c r="H29" s="338"/>
      <c r="I29" s="338"/>
      <c r="J29" s="339"/>
      <c r="K29" s="322"/>
      <c r="L29" s="323"/>
      <c r="M29" s="323"/>
      <c r="N29" s="31" t="s">
        <v>70</v>
      </c>
      <c r="O29" s="328"/>
      <c r="P29" s="329"/>
      <c r="Q29" s="329"/>
      <c r="R29" s="329"/>
      <c r="S29" s="328"/>
      <c r="T29" s="329"/>
      <c r="U29" s="95"/>
      <c r="V29" s="118">
        <f t="shared" si="1"/>
      </c>
      <c r="W29" s="119" t="e">
        <f>IF($U$6="税抜",TRUNC(V29*IF(K28&lt;$AA$1,1.05,1)),TRUNC(V29*100/VLOOKUP(K29,$AD$2:$AE$4,2)))</f>
        <v>#VALUE!</v>
      </c>
      <c r="X29" s="59">
        <f>IF(B28=99999,"",VLOOKUP(C29,'総括表'!$B$12:$C$64,2,0))</f>
      </c>
      <c r="Y29" s="119">
        <f>IF(X29="","",TRUNC(W29*X29/100))</f>
      </c>
      <c r="Z29" s="327"/>
      <c r="AA29" s="46"/>
    </row>
    <row r="30" spans="1:27" ht="16.5" customHeight="1">
      <c r="A30" s="1">
        <f>RANK(B30,$B$14:$B$149,2)</f>
        <v>1</v>
      </c>
      <c r="B30" s="257">
        <f>IF(E30=0,99999,C31*100+COUNTIF($C$13:C31,C31))</f>
        <v>99999</v>
      </c>
      <c r="D30" s="1" t="e">
        <f>IF(Z30=$AB$9,36.5,LEFT(Z30,2))*1</f>
        <v>#VALUE!</v>
      </c>
      <c r="E30" s="334"/>
      <c r="F30" s="334"/>
      <c r="G30" s="336"/>
      <c r="H30" s="336"/>
      <c r="I30" s="336"/>
      <c r="J30" s="337"/>
      <c r="K30" s="320"/>
      <c r="L30" s="321"/>
      <c r="M30" s="321"/>
      <c r="N30" s="112" t="s">
        <v>68</v>
      </c>
      <c r="O30" s="324"/>
      <c r="P30" s="325"/>
      <c r="Q30" s="325"/>
      <c r="R30" s="169"/>
      <c r="S30" s="170"/>
      <c r="T30" s="171"/>
      <c r="U30" s="172"/>
      <c r="V30" s="120">
        <f t="shared" si="1"/>
      </c>
      <c r="W30" s="116"/>
      <c r="X30" s="54"/>
      <c r="Y30" s="117"/>
      <c r="Z30" s="326"/>
      <c r="AA30" s="46"/>
    </row>
    <row r="31" spans="1:27" ht="16.5" customHeight="1">
      <c r="A31" s="1">
        <f>A30+0.1</f>
        <v>1.1</v>
      </c>
      <c r="B31" s="257"/>
      <c r="C31" s="1" t="e">
        <f>D30*10+D31</f>
        <v>#VALUE!</v>
      </c>
      <c r="D31" s="76">
        <f>VLOOKUP(K30,コード!$D$2:$F$5,3)</f>
        <v>1</v>
      </c>
      <c r="E31" s="335"/>
      <c r="F31" s="335"/>
      <c r="G31" s="338"/>
      <c r="H31" s="338"/>
      <c r="I31" s="338"/>
      <c r="J31" s="339"/>
      <c r="K31" s="322"/>
      <c r="L31" s="323"/>
      <c r="M31" s="323"/>
      <c r="N31" s="31" t="s">
        <v>70</v>
      </c>
      <c r="O31" s="328"/>
      <c r="P31" s="329"/>
      <c r="Q31" s="329"/>
      <c r="R31" s="329"/>
      <c r="S31" s="328"/>
      <c r="T31" s="329"/>
      <c r="U31" s="95"/>
      <c r="V31" s="118">
        <f t="shared" si="1"/>
      </c>
      <c r="W31" s="119" t="e">
        <f>IF($U$6="税抜",TRUNC(V31*IF(K30&lt;$AA$1,1.05,1)),TRUNC(V31*100/VLOOKUP(K31,$AD$2:$AE$4,2)))</f>
        <v>#VALUE!</v>
      </c>
      <c r="X31" s="59">
        <f>IF(B30=99999,"",VLOOKUP(C31,'総括表'!$B$12:$C$64,2,0))</f>
      </c>
      <c r="Y31" s="119">
        <f>IF(X31="","",TRUNC(W31*X31/100))</f>
      </c>
      <c r="Z31" s="327"/>
      <c r="AA31" s="46"/>
    </row>
    <row r="32" spans="1:27" ht="16.5" customHeight="1">
      <c r="A32" s="1">
        <f>RANK(B32,$B$14:$B$149,2)</f>
        <v>1</v>
      </c>
      <c r="B32" s="257">
        <f>IF(E32=0,99999,C33*100+COUNTIF($C$13:C33,C33))</f>
        <v>99999</v>
      </c>
      <c r="D32" s="1" t="e">
        <f>IF(Z32=$AB$9,36.5,LEFT(Z32,2))*1</f>
        <v>#VALUE!</v>
      </c>
      <c r="E32" s="334"/>
      <c r="F32" s="334"/>
      <c r="G32" s="336"/>
      <c r="H32" s="336"/>
      <c r="I32" s="336"/>
      <c r="J32" s="337"/>
      <c r="K32" s="320"/>
      <c r="L32" s="321"/>
      <c r="M32" s="321"/>
      <c r="N32" s="112" t="s">
        <v>68</v>
      </c>
      <c r="O32" s="324"/>
      <c r="P32" s="325"/>
      <c r="Q32" s="325"/>
      <c r="R32" s="169"/>
      <c r="S32" s="170"/>
      <c r="T32" s="171"/>
      <c r="U32" s="172"/>
      <c r="V32" s="120">
        <f t="shared" si="1"/>
      </c>
      <c r="W32" s="116"/>
      <c r="X32" s="54"/>
      <c r="Y32" s="117"/>
      <c r="Z32" s="326"/>
      <c r="AA32" s="46"/>
    </row>
    <row r="33" spans="1:27" ht="16.5" customHeight="1">
      <c r="A33" s="1">
        <f>A32+0.1</f>
        <v>1.1</v>
      </c>
      <c r="B33" s="257"/>
      <c r="C33" s="1" t="e">
        <f>D32*10+D33</f>
        <v>#VALUE!</v>
      </c>
      <c r="D33" s="76">
        <f>VLOOKUP(K32,コード!$D$2:$F$5,3)</f>
        <v>1</v>
      </c>
      <c r="E33" s="335"/>
      <c r="F33" s="335"/>
      <c r="G33" s="338"/>
      <c r="H33" s="338"/>
      <c r="I33" s="338"/>
      <c r="J33" s="339"/>
      <c r="K33" s="322"/>
      <c r="L33" s="323"/>
      <c r="M33" s="323"/>
      <c r="N33" s="31" t="s">
        <v>70</v>
      </c>
      <c r="O33" s="328"/>
      <c r="P33" s="329"/>
      <c r="Q33" s="329"/>
      <c r="R33" s="329"/>
      <c r="S33" s="328"/>
      <c r="T33" s="329"/>
      <c r="U33" s="95"/>
      <c r="V33" s="118">
        <f t="shared" si="1"/>
      </c>
      <c r="W33" s="119" t="e">
        <f>IF($U$6="税抜",TRUNC(V33*IF(K32&lt;$AA$1,1.05,1)),TRUNC(V33*100/VLOOKUP(K33,$AD$2:$AE$4,2)))</f>
        <v>#VALUE!</v>
      </c>
      <c r="X33" s="59">
        <f>IF(B32=99999,"",VLOOKUP(C33,'総括表'!$B$12:$C$64,2,0))</f>
      </c>
      <c r="Y33" s="119">
        <f>IF(X33="","",TRUNC(W33*X33/100))</f>
      </c>
      <c r="Z33" s="327"/>
      <c r="AA33" s="46"/>
    </row>
    <row r="34" spans="1:27" ht="16.5" customHeight="1">
      <c r="A34" s="1">
        <f>RANK(B34,$B$14:$B$149,2)</f>
        <v>1</v>
      </c>
      <c r="B34" s="257">
        <f>IF(E34=0,99999,C35*100+COUNTIF($C$13:C35,C35))</f>
        <v>99999</v>
      </c>
      <c r="D34" s="1" t="e">
        <f>IF(Z34=$AB$9,36.5,LEFT(Z34,2))*1</f>
        <v>#VALUE!</v>
      </c>
      <c r="E34" s="334"/>
      <c r="F34" s="334"/>
      <c r="G34" s="336"/>
      <c r="H34" s="336"/>
      <c r="I34" s="336"/>
      <c r="J34" s="337"/>
      <c r="K34" s="320"/>
      <c r="L34" s="321"/>
      <c r="M34" s="321"/>
      <c r="N34" s="112" t="s">
        <v>68</v>
      </c>
      <c r="O34" s="324"/>
      <c r="P34" s="325"/>
      <c r="Q34" s="325"/>
      <c r="R34" s="169"/>
      <c r="S34" s="170"/>
      <c r="T34" s="171"/>
      <c r="U34" s="172"/>
      <c r="V34" s="120">
        <f t="shared" si="1"/>
      </c>
      <c r="W34" s="116"/>
      <c r="X34" s="54"/>
      <c r="Y34" s="117"/>
      <c r="Z34" s="326"/>
      <c r="AA34" s="46"/>
    </row>
    <row r="35" spans="1:27" ht="16.5" customHeight="1">
      <c r="A35" s="1">
        <f>A34+0.1</f>
        <v>1.1</v>
      </c>
      <c r="B35" s="257"/>
      <c r="C35" s="1" t="e">
        <f>D34*10+D35</f>
        <v>#VALUE!</v>
      </c>
      <c r="D35" s="76">
        <f>VLOOKUP(K34,コード!$D$2:$F$5,3)</f>
        <v>1</v>
      </c>
      <c r="E35" s="335"/>
      <c r="F35" s="335"/>
      <c r="G35" s="338"/>
      <c r="H35" s="338"/>
      <c r="I35" s="338"/>
      <c r="J35" s="339"/>
      <c r="K35" s="322"/>
      <c r="L35" s="323"/>
      <c r="M35" s="323"/>
      <c r="N35" s="31" t="s">
        <v>70</v>
      </c>
      <c r="O35" s="328"/>
      <c r="P35" s="329"/>
      <c r="Q35" s="329"/>
      <c r="R35" s="329"/>
      <c r="S35" s="328"/>
      <c r="T35" s="329"/>
      <c r="U35" s="95"/>
      <c r="V35" s="118">
        <f t="shared" si="1"/>
      </c>
      <c r="W35" s="119" t="e">
        <f>IF($U$6="税抜",TRUNC(V35*IF(K34&lt;$AA$1,1.05,1)),TRUNC(V35*100/VLOOKUP(K35,$AD$2:$AE$4,2)))</f>
        <v>#VALUE!</v>
      </c>
      <c r="X35" s="59">
        <f>IF(B34=99999,"",VLOOKUP(C35,'総括表'!$B$12:$C$64,2,0))</f>
      </c>
      <c r="Y35" s="119">
        <f>IF(X35="","",TRUNC(W35*X35/100))</f>
      </c>
      <c r="Z35" s="327"/>
      <c r="AA35" s="46"/>
    </row>
    <row r="36" spans="1:27" ht="16.5" customHeight="1">
      <c r="A36" s="1">
        <f>RANK(B36,$B$14:$B$149,2)</f>
        <v>1</v>
      </c>
      <c r="B36" s="257">
        <f>IF(E36=0,99999,C37*100+COUNTIF($C$13:C37,C37))</f>
        <v>99999</v>
      </c>
      <c r="D36" s="1" t="e">
        <f>IF(Z36=$AB$9,36.5,LEFT(Z36,2))*1</f>
        <v>#VALUE!</v>
      </c>
      <c r="E36" s="334"/>
      <c r="F36" s="334"/>
      <c r="G36" s="336"/>
      <c r="H36" s="336"/>
      <c r="I36" s="336"/>
      <c r="J36" s="337"/>
      <c r="K36" s="320"/>
      <c r="L36" s="321"/>
      <c r="M36" s="321"/>
      <c r="N36" s="112" t="s">
        <v>68</v>
      </c>
      <c r="O36" s="324"/>
      <c r="P36" s="325"/>
      <c r="Q36" s="325"/>
      <c r="R36" s="169"/>
      <c r="S36" s="170"/>
      <c r="T36" s="171"/>
      <c r="U36" s="172"/>
      <c r="V36" s="120">
        <f t="shared" si="1"/>
      </c>
      <c r="W36" s="116"/>
      <c r="X36" s="54"/>
      <c r="Y36" s="117"/>
      <c r="Z36" s="326"/>
      <c r="AA36" s="46"/>
    </row>
    <row r="37" spans="1:27" ht="16.5" customHeight="1">
      <c r="A37" s="1">
        <f>A36+0.1</f>
        <v>1.1</v>
      </c>
      <c r="B37" s="257"/>
      <c r="C37" s="1" t="e">
        <f>D36*10+D37</f>
        <v>#VALUE!</v>
      </c>
      <c r="D37" s="76">
        <f>VLOOKUP(K36,コード!$D$2:$F$5,3)</f>
        <v>1</v>
      </c>
      <c r="E37" s="335"/>
      <c r="F37" s="335"/>
      <c r="G37" s="338"/>
      <c r="H37" s="338"/>
      <c r="I37" s="338"/>
      <c r="J37" s="339"/>
      <c r="K37" s="322"/>
      <c r="L37" s="323"/>
      <c r="M37" s="323"/>
      <c r="N37" s="31" t="s">
        <v>70</v>
      </c>
      <c r="O37" s="328"/>
      <c r="P37" s="329"/>
      <c r="Q37" s="329"/>
      <c r="R37" s="329"/>
      <c r="S37" s="328"/>
      <c r="T37" s="329"/>
      <c r="U37" s="95"/>
      <c r="V37" s="118">
        <f t="shared" si="1"/>
      </c>
      <c r="W37" s="119" t="e">
        <f>IF($U$6="税抜",TRUNC(V37*IF(K36&lt;$AA$1,1.05,1)),TRUNC(V37*100/VLOOKUP(K37,$AD$2:$AE$4,2)))</f>
        <v>#VALUE!</v>
      </c>
      <c r="X37" s="59">
        <f>IF(B36=99999,"",VLOOKUP(C37,'総括表'!$B$12:$C$64,2,0))</f>
      </c>
      <c r="Y37" s="119">
        <f>IF(X37="","",TRUNC(W37*X37/100))</f>
      </c>
      <c r="Z37" s="327"/>
      <c r="AA37" s="46"/>
    </row>
    <row r="38" spans="1:27" ht="16.5" customHeight="1">
      <c r="A38" s="1">
        <f>RANK(B38,$B$14:$B$149,2)</f>
        <v>1</v>
      </c>
      <c r="B38" s="257">
        <f>IF(E38=0,99999,C39*100+COUNTIF($C$13:C39,C39))</f>
        <v>99999</v>
      </c>
      <c r="D38" s="1" t="e">
        <f>IF(Z38=$AB$9,36.5,LEFT(Z38,2))*1</f>
        <v>#VALUE!</v>
      </c>
      <c r="E38" s="334"/>
      <c r="F38" s="334"/>
      <c r="G38" s="336"/>
      <c r="H38" s="336"/>
      <c r="I38" s="336"/>
      <c r="J38" s="337"/>
      <c r="K38" s="320"/>
      <c r="L38" s="321"/>
      <c r="M38" s="321"/>
      <c r="N38" s="112" t="s">
        <v>68</v>
      </c>
      <c r="O38" s="324"/>
      <c r="P38" s="325"/>
      <c r="Q38" s="325"/>
      <c r="R38" s="169"/>
      <c r="S38" s="170"/>
      <c r="T38" s="171"/>
      <c r="U38" s="172"/>
      <c r="V38" s="120">
        <f t="shared" si="1"/>
      </c>
      <c r="W38" s="116"/>
      <c r="X38" s="54"/>
      <c r="Y38" s="117"/>
      <c r="Z38" s="326"/>
      <c r="AA38" s="46"/>
    </row>
    <row r="39" spans="1:27" ht="16.5" customHeight="1">
      <c r="A39" s="1">
        <f>A38+0.1</f>
        <v>1.1</v>
      </c>
      <c r="B39" s="257"/>
      <c r="C39" s="1" t="e">
        <f>D38*10+D39</f>
        <v>#VALUE!</v>
      </c>
      <c r="D39" s="76">
        <f>VLOOKUP(K38,コード!$D$2:$F$5,3)</f>
        <v>1</v>
      </c>
      <c r="E39" s="335"/>
      <c r="F39" s="335"/>
      <c r="G39" s="338"/>
      <c r="H39" s="338"/>
      <c r="I39" s="338"/>
      <c r="J39" s="339"/>
      <c r="K39" s="322"/>
      <c r="L39" s="323"/>
      <c r="M39" s="323"/>
      <c r="N39" s="31" t="s">
        <v>70</v>
      </c>
      <c r="O39" s="328"/>
      <c r="P39" s="329"/>
      <c r="Q39" s="329"/>
      <c r="R39" s="329"/>
      <c r="S39" s="328"/>
      <c r="T39" s="329"/>
      <c r="U39" s="95"/>
      <c r="V39" s="118">
        <f t="shared" si="1"/>
      </c>
      <c r="W39" s="119" t="e">
        <f>IF($U$6="税抜",TRUNC(V39*IF(K38&lt;$AA$1,1.05,1)),TRUNC(V39*100/VLOOKUP(K39,$AD$2:$AE$4,2)))</f>
        <v>#VALUE!</v>
      </c>
      <c r="X39" s="59">
        <f>IF(B38=99999,"",VLOOKUP(C39,'総括表'!$B$12:$C$64,2,0))</f>
      </c>
      <c r="Y39" s="119">
        <f>IF(X39="","",TRUNC(W39*X39/100))</f>
      </c>
      <c r="Z39" s="327"/>
      <c r="AA39" s="46"/>
    </row>
    <row r="40" spans="1:27" ht="16.5" customHeight="1">
      <c r="A40" s="1">
        <f>RANK(B40,$B$14:$B$149,2)</f>
        <v>1</v>
      </c>
      <c r="B40" s="257">
        <f>IF(E40=0,99999,C41*100+COUNTIF($C$13:C41,C41))</f>
        <v>99999</v>
      </c>
      <c r="D40" s="1" t="e">
        <f>IF(Z40=$AB$9,36.5,LEFT(Z40,2))*1</f>
        <v>#VALUE!</v>
      </c>
      <c r="E40" s="334"/>
      <c r="F40" s="334"/>
      <c r="G40" s="336"/>
      <c r="H40" s="336"/>
      <c r="I40" s="336"/>
      <c r="J40" s="337"/>
      <c r="K40" s="320"/>
      <c r="L40" s="321"/>
      <c r="M40" s="321"/>
      <c r="N40" s="112" t="s">
        <v>68</v>
      </c>
      <c r="O40" s="324"/>
      <c r="P40" s="325"/>
      <c r="Q40" s="325"/>
      <c r="R40" s="169"/>
      <c r="S40" s="170"/>
      <c r="T40" s="171"/>
      <c r="U40" s="172"/>
      <c r="V40" s="120">
        <f t="shared" si="1"/>
      </c>
      <c r="W40" s="116"/>
      <c r="X40" s="54"/>
      <c r="Y40" s="117"/>
      <c r="Z40" s="326"/>
      <c r="AA40" s="46"/>
    </row>
    <row r="41" spans="1:27" ht="16.5" customHeight="1">
      <c r="A41" s="1">
        <f>A40+0.1</f>
        <v>1.1</v>
      </c>
      <c r="B41" s="257"/>
      <c r="C41" s="1" t="e">
        <f>D40*10+D41</f>
        <v>#VALUE!</v>
      </c>
      <c r="D41" s="76">
        <f>VLOOKUP(K40,コード!$D$2:$F$5,3)</f>
        <v>1</v>
      </c>
      <c r="E41" s="335"/>
      <c r="F41" s="335"/>
      <c r="G41" s="338"/>
      <c r="H41" s="338"/>
      <c r="I41" s="338"/>
      <c r="J41" s="339"/>
      <c r="K41" s="322"/>
      <c r="L41" s="323"/>
      <c r="M41" s="323"/>
      <c r="N41" s="31" t="s">
        <v>70</v>
      </c>
      <c r="O41" s="328"/>
      <c r="P41" s="329"/>
      <c r="Q41" s="329"/>
      <c r="R41" s="329"/>
      <c r="S41" s="328"/>
      <c r="T41" s="329"/>
      <c r="U41" s="95"/>
      <c r="V41" s="118">
        <f t="shared" si="1"/>
      </c>
      <c r="W41" s="119" t="e">
        <f>IF($U$6="税抜",TRUNC(V41*IF(K40&lt;$AA$1,1.05,1)),TRUNC(V41*100/VLOOKUP(K41,$AD$2:$AE$4,2)))</f>
        <v>#VALUE!</v>
      </c>
      <c r="X41" s="59">
        <f>IF(B40=99999,"",VLOOKUP(C41,'総括表'!$B$12:$C$64,2,0))</f>
      </c>
      <c r="Y41" s="119">
        <f>IF(X41="","",TRUNC(W41*X41/100))</f>
      </c>
      <c r="Z41" s="327"/>
      <c r="AA41" s="46"/>
    </row>
    <row r="42" spans="1:27" ht="16.5" customHeight="1">
      <c r="A42" s="1">
        <f>RANK(B42,$B$14:$B$149,2)</f>
        <v>1</v>
      </c>
      <c r="B42" s="257">
        <f>IF(E42=0,99999,C43*100+COUNTIF($C$13:C43,C43))</f>
        <v>99999</v>
      </c>
      <c r="D42" s="1" t="e">
        <f>IF(Z42=$AB$9,36.5,LEFT(Z42,2))*1</f>
        <v>#VALUE!</v>
      </c>
      <c r="E42" s="334"/>
      <c r="F42" s="334"/>
      <c r="G42" s="336"/>
      <c r="H42" s="336"/>
      <c r="I42" s="336"/>
      <c r="J42" s="337"/>
      <c r="K42" s="320"/>
      <c r="L42" s="321"/>
      <c r="M42" s="321"/>
      <c r="N42" s="112" t="s">
        <v>68</v>
      </c>
      <c r="O42" s="324"/>
      <c r="P42" s="325"/>
      <c r="Q42" s="325"/>
      <c r="R42" s="169"/>
      <c r="S42" s="170"/>
      <c r="T42" s="171"/>
      <c r="U42" s="172"/>
      <c r="V42" s="120">
        <f t="shared" si="1"/>
      </c>
      <c r="W42" s="116"/>
      <c r="X42" s="54"/>
      <c r="Y42" s="117"/>
      <c r="Z42" s="326"/>
      <c r="AA42" s="46"/>
    </row>
    <row r="43" spans="1:27" ht="16.5" customHeight="1">
      <c r="A43" s="1">
        <f>A42+0.1</f>
        <v>1.1</v>
      </c>
      <c r="B43" s="257"/>
      <c r="C43" s="1" t="e">
        <f>D42*10+D43</f>
        <v>#VALUE!</v>
      </c>
      <c r="D43" s="76">
        <f>VLOOKUP(K42,コード!$D$2:$F$5,3)</f>
        <v>1</v>
      </c>
      <c r="E43" s="335"/>
      <c r="F43" s="335"/>
      <c r="G43" s="338"/>
      <c r="H43" s="338"/>
      <c r="I43" s="338"/>
      <c r="J43" s="339"/>
      <c r="K43" s="322"/>
      <c r="L43" s="323"/>
      <c r="M43" s="323"/>
      <c r="N43" s="31" t="s">
        <v>70</v>
      </c>
      <c r="O43" s="328"/>
      <c r="P43" s="329"/>
      <c r="Q43" s="329"/>
      <c r="R43" s="329"/>
      <c r="S43" s="328"/>
      <c r="T43" s="329"/>
      <c r="U43" s="95"/>
      <c r="V43" s="118">
        <f t="shared" si="1"/>
      </c>
      <c r="W43" s="119" t="e">
        <f>IF($U$6="税抜",TRUNC(V43*IF(K42&lt;$AA$1,1.05,1)),TRUNC(V43*100/VLOOKUP(K43,$AD$2:$AE$4,2)))</f>
        <v>#VALUE!</v>
      </c>
      <c r="X43" s="59">
        <f>IF(B42=99999,"",VLOOKUP(C43,'総括表'!$B$12:$C$64,2,0))</f>
      </c>
      <c r="Y43" s="119">
        <f>IF(X43="","",TRUNC(W43*X43/100))</f>
      </c>
      <c r="Z43" s="327"/>
      <c r="AA43" s="46"/>
    </row>
    <row r="44" spans="1:27" ht="16.5" customHeight="1">
      <c r="A44" s="1">
        <f>RANK(B44,$B$14:$B$149,2)</f>
        <v>1</v>
      </c>
      <c r="B44" s="257">
        <f>IF(E44=0,99999,C45*100+COUNTIF($C$13:C45,C45))</f>
        <v>99999</v>
      </c>
      <c r="D44" s="1" t="e">
        <f>IF(Z44=$AB$9,36.5,LEFT(Z44,2))*1</f>
        <v>#VALUE!</v>
      </c>
      <c r="E44" s="334"/>
      <c r="F44" s="334"/>
      <c r="G44" s="336"/>
      <c r="H44" s="336"/>
      <c r="I44" s="336"/>
      <c r="J44" s="337"/>
      <c r="K44" s="320"/>
      <c r="L44" s="321"/>
      <c r="M44" s="321"/>
      <c r="N44" s="112" t="s">
        <v>68</v>
      </c>
      <c r="O44" s="324"/>
      <c r="P44" s="325"/>
      <c r="Q44" s="325"/>
      <c r="R44" s="169"/>
      <c r="S44" s="170"/>
      <c r="T44" s="171"/>
      <c r="U44" s="172"/>
      <c r="V44" s="120">
        <f t="shared" si="1"/>
      </c>
      <c r="W44" s="116"/>
      <c r="X44" s="54"/>
      <c r="Y44" s="117"/>
      <c r="Z44" s="326"/>
      <c r="AA44" s="46"/>
    </row>
    <row r="45" spans="1:27" ht="16.5" customHeight="1">
      <c r="A45" s="1">
        <f>A44+0.1</f>
        <v>1.1</v>
      </c>
      <c r="B45" s="257"/>
      <c r="C45" s="1" t="e">
        <f>D44*10+D45</f>
        <v>#VALUE!</v>
      </c>
      <c r="D45" s="76">
        <f>VLOOKUP(K44,コード!$D$2:$F$5,3)</f>
        <v>1</v>
      </c>
      <c r="E45" s="335"/>
      <c r="F45" s="335"/>
      <c r="G45" s="338"/>
      <c r="H45" s="338"/>
      <c r="I45" s="338"/>
      <c r="J45" s="339"/>
      <c r="K45" s="322"/>
      <c r="L45" s="323"/>
      <c r="M45" s="323"/>
      <c r="N45" s="31" t="s">
        <v>70</v>
      </c>
      <c r="O45" s="328"/>
      <c r="P45" s="329"/>
      <c r="Q45" s="329"/>
      <c r="R45" s="329"/>
      <c r="S45" s="328"/>
      <c r="T45" s="329"/>
      <c r="U45" s="95"/>
      <c r="V45" s="118">
        <f t="shared" si="1"/>
      </c>
      <c r="W45" s="119" t="e">
        <f>IF($U$6="税抜",TRUNC(V45*IF(K44&lt;$AA$1,1.05,1)),TRUNC(V45*100/VLOOKUP(K45,$AD$2:$AE$4,2)))</f>
        <v>#VALUE!</v>
      </c>
      <c r="X45" s="59">
        <f>IF(B44=99999,"",VLOOKUP(C45,'総括表'!$B$12:$C$64,2,0))</f>
      </c>
      <c r="Y45" s="119">
        <f>IF(X45="","",TRUNC(W45*X45/100))</f>
      </c>
      <c r="Z45" s="327"/>
      <c r="AA45" s="46"/>
    </row>
    <row r="46" spans="1:27" ht="16.5" customHeight="1">
      <c r="A46" s="1">
        <f>RANK(B46,$B$14:$B$149,2)</f>
        <v>1</v>
      </c>
      <c r="B46" s="257">
        <f>IF(E46=0,99999,C47*100+COUNTIF($C$13:C47,C47))</f>
        <v>99999</v>
      </c>
      <c r="D46" s="1" t="e">
        <f>IF(Z46=$AB$9,36.5,LEFT(Z46,2))*1</f>
        <v>#VALUE!</v>
      </c>
      <c r="E46" s="334"/>
      <c r="F46" s="334"/>
      <c r="G46" s="336"/>
      <c r="H46" s="336"/>
      <c r="I46" s="336"/>
      <c r="J46" s="337"/>
      <c r="K46" s="320"/>
      <c r="L46" s="321"/>
      <c r="M46" s="321"/>
      <c r="N46" s="112" t="s">
        <v>68</v>
      </c>
      <c r="O46" s="324"/>
      <c r="P46" s="325"/>
      <c r="Q46" s="325"/>
      <c r="R46" s="169"/>
      <c r="S46" s="170"/>
      <c r="T46" s="171"/>
      <c r="U46" s="172"/>
      <c r="V46" s="120">
        <f t="shared" si="1"/>
      </c>
      <c r="W46" s="116"/>
      <c r="X46" s="54"/>
      <c r="Y46" s="117"/>
      <c r="Z46" s="326"/>
      <c r="AA46" s="46"/>
    </row>
    <row r="47" spans="1:27" ht="16.5" customHeight="1">
      <c r="A47" s="1">
        <f>A46+0.1</f>
        <v>1.1</v>
      </c>
      <c r="B47" s="257"/>
      <c r="C47" s="1" t="e">
        <f>D46*10+D47</f>
        <v>#VALUE!</v>
      </c>
      <c r="D47" s="76">
        <f>VLOOKUP(K46,コード!$D$2:$F$5,3)</f>
        <v>1</v>
      </c>
      <c r="E47" s="335"/>
      <c r="F47" s="335"/>
      <c r="G47" s="338"/>
      <c r="H47" s="338"/>
      <c r="I47" s="338"/>
      <c r="J47" s="339"/>
      <c r="K47" s="322"/>
      <c r="L47" s="323"/>
      <c r="M47" s="323"/>
      <c r="N47" s="31" t="s">
        <v>70</v>
      </c>
      <c r="O47" s="328"/>
      <c r="P47" s="329"/>
      <c r="Q47" s="329"/>
      <c r="R47" s="329"/>
      <c r="S47" s="328"/>
      <c r="T47" s="329"/>
      <c r="U47" s="95"/>
      <c r="V47" s="118">
        <f t="shared" si="1"/>
      </c>
      <c r="W47" s="119" t="e">
        <f>IF($U$6="税抜",TRUNC(V47*IF(K46&lt;$AA$1,1.05,1)),TRUNC(V47*100/VLOOKUP(K47,$AD$2:$AE$4,2)))</f>
        <v>#VALUE!</v>
      </c>
      <c r="X47" s="59">
        <f>IF(B46=99999,"",VLOOKUP(C47,'総括表'!$B$12:$C$64,2,0))</f>
      </c>
      <c r="Y47" s="119">
        <f>IF(X47="","",TRUNC(W47*X47/100))</f>
      </c>
      <c r="Z47" s="327"/>
      <c r="AA47" s="46"/>
    </row>
    <row r="48" spans="1:27" ht="16.5" customHeight="1">
      <c r="A48" s="1">
        <f>RANK(B48,$B$14:$B$149,2)</f>
        <v>1</v>
      </c>
      <c r="B48" s="257">
        <f>IF(E48=0,99999,C49*100+COUNTIF($C$13:C49,C49))</f>
        <v>99999</v>
      </c>
      <c r="D48" s="1" t="e">
        <f>IF(Z48=$AB$9,36.5,LEFT(Z48,2))*1</f>
        <v>#VALUE!</v>
      </c>
      <c r="E48" s="334"/>
      <c r="F48" s="334"/>
      <c r="G48" s="336"/>
      <c r="H48" s="336"/>
      <c r="I48" s="336"/>
      <c r="J48" s="337"/>
      <c r="K48" s="320"/>
      <c r="L48" s="321"/>
      <c r="M48" s="321"/>
      <c r="N48" s="112" t="s">
        <v>68</v>
      </c>
      <c r="O48" s="324"/>
      <c r="P48" s="325"/>
      <c r="Q48" s="325"/>
      <c r="R48" s="169"/>
      <c r="S48" s="170"/>
      <c r="T48" s="171"/>
      <c r="U48" s="172"/>
      <c r="V48" s="120">
        <f t="shared" si="1"/>
      </c>
      <c r="W48" s="116"/>
      <c r="X48" s="54"/>
      <c r="Y48" s="117"/>
      <c r="Z48" s="326"/>
      <c r="AA48" s="46"/>
    </row>
    <row r="49" spans="1:27" ht="16.5" customHeight="1">
      <c r="A49" s="1">
        <f>A48+0.1</f>
        <v>1.1</v>
      </c>
      <c r="B49" s="257"/>
      <c r="C49" s="1" t="e">
        <f>D48*10+D49</f>
        <v>#VALUE!</v>
      </c>
      <c r="D49" s="76">
        <f>VLOOKUP(K48,コード!$D$2:$F$5,3)</f>
        <v>1</v>
      </c>
      <c r="E49" s="335"/>
      <c r="F49" s="335"/>
      <c r="G49" s="338"/>
      <c r="H49" s="338"/>
      <c r="I49" s="338"/>
      <c r="J49" s="339"/>
      <c r="K49" s="322"/>
      <c r="L49" s="323"/>
      <c r="M49" s="323"/>
      <c r="N49" s="31" t="s">
        <v>70</v>
      </c>
      <c r="O49" s="328"/>
      <c r="P49" s="329"/>
      <c r="Q49" s="329"/>
      <c r="R49" s="329"/>
      <c r="S49" s="328"/>
      <c r="T49" s="329"/>
      <c r="U49" s="95"/>
      <c r="V49" s="118">
        <f t="shared" si="1"/>
      </c>
      <c r="W49" s="119" t="e">
        <f>IF($U$6="税抜",TRUNC(V49*IF(K48&lt;$AA$1,1.05,1)),TRUNC(V49*100/VLOOKUP(K49,$AD$2:$AE$4,2)))</f>
        <v>#VALUE!</v>
      </c>
      <c r="X49" s="59">
        <f>IF(B48=99999,"",VLOOKUP(C49,'総括表'!$B$12:$C$64,2,0))</f>
      </c>
      <c r="Y49" s="119">
        <f>IF(X49="","",TRUNC(W49*X49/100))</f>
      </c>
      <c r="Z49" s="327"/>
      <c r="AA49" s="46"/>
    </row>
    <row r="50" spans="1:27" ht="16.5" customHeight="1">
      <c r="A50" s="1">
        <f>RANK(B50,$B$14:$B$149,2)</f>
        <v>1</v>
      </c>
      <c r="B50" s="257">
        <f>IF(E50=0,99999,C51*100+COUNTIF($C$13:C51,C51))</f>
        <v>99999</v>
      </c>
      <c r="D50" s="1" t="e">
        <f>IF(Z50=$AB$9,36.5,LEFT(Z50,2))*1</f>
        <v>#VALUE!</v>
      </c>
      <c r="E50" s="334"/>
      <c r="F50" s="334"/>
      <c r="G50" s="336"/>
      <c r="H50" s="336"/>
      <c r="I50" s="336"/>
      <c r="J50" s="337"/>
      <c r="K50" s="320"/>
      <c r="L50" s="321"/>
      <c r="M50" s="321"/>
      <c r="N50" s="112" t="s">
        <v>68</v>
      </c>
      <c r="O50" s="324"/>
      <c r="P50" s="325"/>
      <c r="Q50" s="325"/>
      <c r="R50" s="169"/>
      <c r="S50" s="170"/>
      <c r="T50" s="171"/>
      <c r="U50" s="172"/>
      <c r="V50" s="120">
        <f t="shared" si="1"/>
      </c>
      <c r="W50" s="116"/>
      <c r="X50" s="54"/>
      <c r="Y50" s="117"/>
      <c r="Z50" s="326"/>
      <c r="AA50" s="46"/>
    </row>
    <row r="51" spans="1:27" ht="16.5" customHeight="1">
      <c r="A51" s="1">
        <f>A50+0.1</f>
        <v>1.1</v>
      </c>
      <c r="B51" s="257"/>
      <c r="C51" s="1" t="e">
        <f>D50*10+D51</f>
        <v>#VALUE!</v>
      </c>
      <c r="D51" s="76">
        <f>VLOOKUP(K50,コード!$D$2:$F$5,3)</f>
        <v>1</v>
      </c>
      <c r="E51" s="335"/>
      <c r="F51" s="335"/>
      <c r="G51" s="338"/>
      <c r="H51" s="338"/>
      <c r="I51" s="338"/>
      <c r="J51" s="339"/>
      <c r="K51" s="322"/>
      <c r="L51" s="323"/>
      <c r="M51" s="323"/>
      <c r="N51" s="31" t="s">
        <v>70</v>
      </c>
      <c r="O51" s="328"/>
      <c r="P51" s="329"/>
      <c r="Q51" s="329"/>
      <c r="R51" s="329"/>
      <c r="S51" s="328"/>
      <c r="T51" s="329"/>
      <c r="U51" s="95"/>
      <c r="V51" s="118">
        <f t="shared" si="1"/>
      </c>
      <c r="W51" s="119" t="e">
        <f>IF($U$6="税抜",TRUNC(V51*IF(K50&lt;$AA$1,1.05,1)),TRUNC(V51*100/VLOOKUP(K51,$AD$2:$AE$4,2)))</f>
        <v>#VALUE!</v>
      </c>
      <c r="X51" s="59">
        <f>IF(B50=99999,"",VLOOKUP(C51,'総括表'!$B$12:$C$64,2,0))</f>
      </c>
      <c r="Y51" s="119">
        <f>IF(X51="","",TRUNC(W51*X51/100))</f>
      </c>
      <c r="Z51" s="327"/>
      <c r="AA51" s="46"/>
    </row>
    <row r="52" spans="1:27" ht="16.5" customHeight="1">
      <c r="A52" s="1">
        <f>RANK(B52,$B$14:$B$149,2)</f>
        <v>1</v>
      </c>
      <c r="B52" s="257">
        <f>IF(E52=0,99999,C53*100+COUNTIF($C$13:C53,C53))</f>
        <v>99999</v>
      </c>
      <c r="D52" s="1" t="e">
        <f>IF(Z52=$AB$9,36.5,LEFT(Z52,2))*1</f>
        <v>#VALUE!</v>
      </c>
      <c r="E52" s="334"/>
      <c r="F52" s="334"/>
      <c r="G52" s="336"/>
      <c r="H52" s="336"/>
      <c r="I52" s="336"/>
      <c r="J52" s="337"/>
      <c r="K52" s="320"/>
      <c r="L52" s="321"/>
      <c r="M52" s="321"/>
      <c r="N52" s="112" t="s">
        <v>68</v>
      </c>
      <c r="O52" s="324"/>
      <c r="P52" s="325"/>
      <c r="Q52" s="325"/>
      <c r="R52" s="169"/>
      <c r="S52" s="170"/>
      <c r="T52" s="171"/>
      <c r="U52" s="172"/>
      <c r="V52" s="120">
        <f t="shared" si="1"/>
      </c>
      <c r="W52" s="116"/>
      <c r="X52" s="54"/>
      <c r="Y52" s="117"/>
      <c r="Z52" s="326"/>
      <c r="AA52" s="46"/>
    </row>
    <row r="53" spans="1:27" ht="16.5" customHeight="1">
      <c r="A53" s="1">
        <f>A52+0.1</f>
        <v>1.1</v>
      </c>
      <c r="B53" s="257"/>
      <c r="C53" s="1" t="e">
        <f>D52*10+D53</f>
        <v>#VALUE!</v>
      </c>
      <c r="D53" s="76">
        <f>VLOOKUP(K52,コード!$D$2:$F$5,3)</f>
        <v>1</v>
      </c>
      <c r="E53" s="335"/>
      <c r="F53" s="335"/>
      <c r="G53" s="338"/>
      <c r="H53" s="338"/>
      <c r="I53" s="338"/>
      <c r="J53" s="339"/>
      <c r="K53" s="322"/>
      <c r="L53" s="323"/>
      <c r="M53" s="323"/>
      <c r="N53" s="31" t="s">
        <v>70</v>
      </c>
      <c r="O53" s="328"/>
      <c r="P53" s="329"/>
      <c r="Q53" s="329"/>
      <c r="R53" s="329"/>
      <c r="S53" s="328"/>
      <c r="T53" s="329"/>
      <c r="U53" s="95"/>
      <c r="V53" s="118">
        <f t="shared" si="1"/>
      </c>
      <c r="W53" s="119" t="e">
        <f>IF($U$6="税抜",TRUNC(V53*IF(K52&lt;$AA$1,1.05,1)),TRUNC(V53*100/VLOOKUP(K53,$AD$2:$AE$4,2)))</f>
        <v>#VALUE!</v>
      </c>
      <c r="X53" s="59">
        <f>IF(B52=99999,"",VLOOKUP(C53,'総括表'!$B$12:$C$64,2,0))</f>
      </c>
      <c r="Y53" s="119">
        <f>IF(X53="","",TRUNC(W53*X53/100))</f>
      </c>
      <c r="Z53" s="327"/>
      <c r="AA53" s="46"/>
    </row>
    <row r="54" spans="1:27" ht="16.5" customHeight="1">
      <c r="A54" s="1">
        <f>RANK(B54,$B$14:$B$149,2)</f>
        <v>1</v>
      </c>
      <c r="B54" s="257">
        <f>IF(E54=0,99999,C55*100+COUNTIF($C$13:C55,C55))</f>
        <v>99999</v>
      </c>
      <c r="D54" s="1" t="e">
        <f>IF(Z54=$AB$9,36.5,LEFT(Z54,2))*1</f>
        <v>#VALUE!</v>
      </c>
      <c r="E54" s="334"/>
      <c r="F54" s="334"/>
      <c r="G54" s="336"/>
      <c r="H54" s="336"/>
      <c r="I54" s="336"/>
      <c r="J54" s="337"/>
      <c r="K54" s="320"/>
      <c r="L54" s="321"/>
      <c r="M54" s="321"/>
      <c r="N54" s="112" t="s">
        <v>68</v>
      </c>
      <c r="O54" s="324"/>
      <c r="P54" s="325"/>
      <c r="Q54" s="325"/>
      <c r="R54" s="169"/>
      <c r="S54" s="170"/>
      <c r="T54" s="171"/>
      <c r="U54" s="172"/>
      <c r="V54" s="120">
        <f t="shared" si="1"/>
      </c>
      <c r="W54" s="116"/>
      <c r="X54" s="54"/>
      <c r="Y54" s="117"/>
      <c r="Z54" s="326"/>
      <c r="AA54" s="46"/>
    </row>
    <row r="55" spans="1:27" ht="16.5" customHeight="1">
      <c r="A55" s="1">
        <f>A54+0.1</f>
        <v>1.1</v>
      </c>
      <c r="B55" s="257"/>
      <c r="C55" s="1" t="e">
        <f>D54*10+D55</f>
        <v>#VALUE!</v>
      </c>
      <c r="D55" s="76">
        <f>VLOOKUP(K54,コード!$D$2:$F$5,3)</f>
        <v>1</v>
      </c>
      <c r="E55" s="335"/>
      <c r="F55" s="335"/>
      <c r="G55" s="338"/>
      <c r="H55" s="338"/>
      <c r="I55" s="338"/>
      <c r="J55" s="339"/>
      <c r="K55" s="322"/>
      <c r="L55" s="323"/>
      <c r="M55" s="323"/>
      <c r="N55" s="31" t="s">
        <v>70</v>
      </c>
      <c r="O55" s="328"/>
      <c r="P55" s="329"/>
      <c r="Q55" s="329"/>
      <c r="R55" s="329"/>
      <c r="S55" s="328"/>
      <c r="T55" s="329"/>
      <c r="U55" s="95"/>
      <c r="V55" s="118">
        <f aca="true" t="shared" si="2" ref="V55:V75">IF(E54=0,"",IF(AND(OR($K$16=0,K55=0),NOT($O$17=0)),"事業期間入力",IF(OR(K55&lt;$B$6,K55&gt;$B$7),"対象期間外",O55+S55-U55)))</f>
      </c>
      <c r="W55" s="119" t="e">
        <f>IF($U$6="税抜",TRUNC(V55*IF(K54&lt;$AA$1,1.05,1)),TRUNC(V55*100/VLOOKUP(K55,$AD$2:$AE$4,2)))</f>
        <v>#VALUE!</v>
      </c>
      <c r="X55" s="59">
        <f>IF(B54=99999,"",VLOOKUP(C55,'総括表'!$B$12:$C$64,2,0))</f>
      </c>
      <c r="Y55" s="119">
        <f>IF(X55="","",TRUNC(W55*X55/100))</f>
      </c>
      <c r="Z55" s="327"/>
      <c r="AA55" s="46"/>
    </row>
    <row r="56" spans="1:27" ht="16.5" customHeight="1">
      <c r="A56" s="1">
        <f>RANK(B56,$B$14:$B$149,2)</f>
        <v>1</v>
      </c>
      <c r="B56" s="257">
        <f>IF(E56=0,99999,C57*100+COUNTIF($C$13:C57,C57))</f>
        <v>99999</v>
      </c>
      <c r="D56" s="1" t="e">
        <f>IF(Z56=$AB$9,36.5,LEFT(Z56,2))*1</f>
        <v>#VALUE!</v>
      </c>
      <c r="E56" s="334"/>
      <c r="F56" s="334"/>
      <c r="G56" s="336"/>
      <c r="H56" s="336"/>
      <c r="I56" s="336"/>
      <c r="J56" s="337"/>
      <c r="K56" s="320"/>
      <c r="L56" s="321"/>
      <c r="M56" s="321"/>
      <c r="N56" s="112" t="s">
        <v>68</v>
      </c>
      <c r="O56" s="324"/>
      <c r="P56" s="325"/>
      <c r="Q56" s="325"/>
      <c r="R56" s="169"/>
      <c r="S56" s="170"/>
      <c r="T56" s="171"/>
      <c r="U56" s="172"/>
      <c r="V56" s="120">
        <f t="shared" si="2"/>
      </c>
      <c r="W56" s="116"/>
      <c r="X56" s="54"/>
      <c r="Y56" s="117"/>
      <c r="Z56" s="326"/>
      <c r="AA56" s="46"/>
    </row>
    <row r="57" spans="1:27" ht="16.5" customHeight="1">
      <c r="A57" s="1">
        <f>A56+0.1</f>
        <v>1.1</v>
      </c>
      <c r="B57" s="257"/>
      <c r="C57" s="1" t="e">
        <f>D56*10+D57</f>
        <v>#VALUE!</v>
      </c>
      <c r="D57" s="76">
        <f>VLOOKUP(K56,コード!$D$2:$F$5,3)</f>
        <v>1</v>
      </c>
      <c r="E57" s="335"/>
      <c r="F57" s="335"/>
      <c r="G57" s="338"/>
      <c r="H57" s="338"/>
      <c r="I57" s="338"/>
      <c r="J57" s="339"/>
      <c r="K57" s="322"/>
      <c r="L57" s="323"/>
      <c r="M57" s="323"/>
      <c r="N57" s="31" t="s">
        <v>70</v>
      </c>
      <c r="O57" s="328"/>
      <c r="P57" s="329"/>
      <c r="Q57" s="329"/>
      <c r="R57" s="329"/>
      <c r="S57" s="328"/>
      <c r="T57" s="329"/>
      <c r="U57" s="95"/>
      <c r="V57" s="118">
        <f t="shared" si="2"/>
      </c>
      <c r="W57" s="119" t="e">
        <f>IF($U$6="税抜",TRUNC(V57*IF(K56&lt;$AA$1,1.05,1)),TRUNC(V57*100/VLOOKUP(K57,$AD$2:$AE$4,2)))</f>
        <v>#VALUE!</v>
      </c>
      <c r="X57" s="59">
        <f>IF(B56=99999,"",VLOOKUP(C57,'総括表'!$B$12:$C$64,2,0))</f>
      </c>
      <c r="Y57" s="119">
        <f>IF(X57="","",TRUNC(W57*X57/100))</f>
      </c>
      <c r="Z57" s="327"/>
      <c r="AA57" s="46"/>
    </row>
    <row r="58" spans="1:27" ht="16.5" customHeight="1">
      <c r="A58" s="1">
        <f>RANK(B58,$B$14:$B$149,2)</f>
        <v>1</v>
      </c>
      <c r="B58" s="257">
        <f>IF(E58=0,99999,C59*100+COUNTIF($C$13:C59,C59))</f>
        <v>99999</v>
      </c>
      <c r="D58" s="1" t="e">
        <f>IF(Z58=$AB$9,36.5,LEFT(Z58,2))*1</f>
        <v>#VALUE!</v>
      </c>
      <c r="E58" s="334"/>
      <c r="F58" s="334"/>
      <c r="G58" s="336"/>
      <c r="H58" s="336"/>
      <c r="I58" s="336"/>
      <c r="J58" s="337"/>
      <c r="K58" s="320"/>
      <c r="L58" s="321"/>
      <c r="M58" s="321"/>
      <c r="N58" s="112" t="s">
        <v>68</v>
      </c>
      <c r="O58" s="324"/>
      <c r="P58" s="325"/>
      <c r="Q58" s="325"/>
      <c r="R58" s="169"/>
      <c r="S58" s="170"/>
      <c r="T58" s="171"/>
      <c r="U58" s="172"/>
      <c r="V58" s="120">
        <f t="shared" si="2"/>
      </c>
      <c r="W58" s="116"/>
      <c r="X58" s="54"/>
      <c r="Y58" s="117"/>
      <c r="Z58" s="326"/>
      <c r="AA58" s="46"/>
    </row>
    <row r="59" spans="1:27" ht="16.5" customHeight="1">
      <c r="A59" s="1">
        <f>A58+0.1</f>
        <v>1.1</v>
      </c>
      <c r="B59" s="257"/>
      <c r="C59" s="1" t="e">
        <f>D58*10+D59</f>
        <v>#VALUE!</v>
      </c>
      <c r="D59" s="76">
        <f>VLOOKUP(K58,コード!$D$2:$F$5,3)</f>
        <v>1</v>
      </c>
      <c r="E59" s="335"/>
      <c r="F59" s="335"/>
      <c r="G59" s="338"/>
      <c r="H59" s="338"/>
      <c r="I59" s="338"/>
      <c r="J59" s="339"/>
      <c r="K59" s="322"/>
      <c r="L59" s="323"/>
      <c r="M59" s="323"/>
      <c r="N59" s="31" t="s">
        <v>70</v>
      </c>
      <c r="O59" s="328"/>
      <c r="P59" s="329"/>
      <c r="Q59" s="329"/>
      <c r="R59" s="329"/>
      <c r="S59" s="328"/>
      <c r="T59" s="329"/>
      <c r="U59" s="95"/>
      <c r="V59" s="118">
        <f t="shared" si="2"/>
      </c>
      <c r="W59" s="119" t="e">
        <f>IF($U$6="税抜",TRUNC(V59*IF(K58&lt;$AA$1,1.05,1)),TRUNC(V59*100/VLOOKUP(K59,$AD$2:$AE$4,2)))</f>
        <v>#VALUE!</v>
      </c>
      <c r="X59" s="59">
        <f>IF(B58=99999,"",VLOOKUP(C59,'総括表'!$B$12:$C$64,2,0))</f>
      </c>
      <c r="Y59" s="119">
        <f>IF(X59="","",TRUNC(W59*X59/100))</f>
      </c>
      <c r="Z59" s="327"/>
      <c r="AA59" s="46"/>
    </row>
    <row r="60" spans="1:27" ht="16.5" customHeight="1">
      <c r="A60" s="1">
        <f>RANK(B60,$B$14:$B$149,2)</f>
        <v>1</v>
      </c>
      <c r="B60" s="257">
        <f>IF(E60=0,99999,C61*100+COUNTIF($C$13:C61,C61))</f>
        <v>99999</v>
      </c>
      <c r="D60" s="1" t="e">
        <f>IF(Z60=$AB$9,36.5,LEFT(Z60,2))*1</f>
        <v>#VALUE!</v>
      </c>
      <c r="E60" s="334"/>
      <c r="F60" s="334"/>
      <c r="G60" s="336"/>
      <c r="H60" s="336"/>
      <c r="I60" s="336"/>
      <c r="J60" s="337"/>
      <c r="K60" s="320"/>
      <c r="L60" s="321"/>
      <c r="M60" s="321"/>
      <c r="N60" s="112" t="s">
        <v>68</v>
      </c>
      <c r="O60" s="324"/>
      <c r="P60" s="325"/>
      <c r="Q60" s="325"/>
      <c r="R60" s="169"/>
      <c r="S60" s="170"/>
      <c r="T60" s="171"/>
      <c r="U60" s="172"/>
      <c r="V60" s="120">
        <f t="shared" si="2"/>
      </c>
      <c r="W60" s="116"/>
      <c r="X60" s="54"/>
      <c r="Y60" s="117"/>
      <c r="Z60" s="326"/>
      <c r="AA60" s="46"/>
    </row>
    <row r="61" spans="1:27" ht="16.5" customHeight="1">
      <c r="A61" s="1">
        <f>A60+0.1</f>
        <v>1.1</v>
      </c>
      <c r="B61" s="257"/>
      <c r="C61" s="1" t="e">
        <f>D60*10+D61</f>
        <v>#VALUE!</v>
      </c>
      <c r="D61" s="76">
        <f>VLOOKUP(K60,コード!$D$2:$F$5,3)</f>
        <v>1</v>
      </c>
      <c r="E61" s="335"/>
      <c r="F61" s="335"/>
      <c r="G61" s="338"/>
      <c r="H61" s="338"/>
      <c r="I61" s="338"/>
      <c r="J61" s="339"/>
      <c r="K61" s="322"/>
      <c r="L61" s="323"/>
      <c r="M61" s="323"/>
      <c r="N61" s="31" t="s">
        <v>70</v>
      </c>
      <c r="O61" s="328"/>
      <c r="P61" s="329"/>
      <c r="Q61" s="329"/>
      <c r="R61" s="329"/>
      <c r="S61" s="328"/>
      <c r="T61" s="329"/>
      <c r="U61" s="95"/>
      <c r="V61" s="118">
        <f t="shared" si="2"/>
      </c>
      <c r="W61" s="119" t="e">
        <f>IF($U$6="税抜",TRUNC(V61*IF(K60&lt;$AA$1,1.05,1)),TRUNC(V61*100/VLOOKUP(K61,$AD$2:$AE$4,2)))</f>
        <v>#VALUE!</v>
      </c>
      <c r="X61" s="59">
        <f>IF(B60=99999,"",VLOOKUP(C61,'総括表'!$B$12:$C$64,2,0))</f>
      </c>
      <c r="Y61" s="119">
        <f>IF(X61="","",TRUNC(W61*X61/100))</f>
      </c>
      <c r="Z61" s="327"/>
      <c r="AA61" s="46"/>
    </row>
    <row r="62" spans="1:27" ht="16.5" customHeight="1">
      <c r="A62" s="1">
        <f>RANK(B62,$B$14:$B$149,2)</f>
        <v>1</v>
      </c>
      <c r="B62" s="257">
        <f>IF(E62=0,99999,C63*100+COUNTIF($C$13:C63,C63))</f>
        <v>99999</v>
      </c>
      <c r="D62" s="1" t="e">
        <f>IF(Z62=$AB$9,36.5,LEFT(Z62,2))*1</f>
        <v>#VALUE!</v>
      </c>
      <c r="E62" s="334"/>
      <c r="F62" s="334"/>
      <c r="G62" s="336"/>
      <c r="H62" s="336"/>
      <c r="I62" s="336"/>
      <c r="J62" s="337"/>
      <c r="K62" s="320"/>
      <c r="L62" s="321"/>
      <c r="M62" s="321"/>
      <c r="N62" s="112" t="s">
        <v>68</v>
      </c>
      <c r="O62" s="324"/>
      <c r="P62" s="325"/>
      <c r="Q62" s="325"/>
      <c r="R62" s="169"/>
      <c r="S62" s="170"/>
      <c r="T62" s="171"/>
      <c r="U62" s="172"/>
      <c r="V62" s="120">
        <f t="shared" si="2"/>
      </c>
      <c r="W62" s="116"/>
      <c r="X62" s="54"/>
      <c r="Y62" s="117"/>
      <c r="Z62" s="326"/>
      <c r="AA62" s="46"/>
    </row>
    <row r="63" spans="1:27" ht="16.5" customHeight="1">
      <c r="A63" s="1">
        <f>A62+0.1</f>
        <v>1.1</v>
      </c>
      <c r="B63" s="257"/>
      <c r="C63" s="1" t="e">
        <f>D62*10+D63</f>
        <v>#VALUE!</v>
      </c>
      <c r="D63" s="76">
        <f>VLOOKUP(K62,コード!$D$2:$F$5,3)</f>
        <v>1</v>
      </c>
      <c r="E63" s="335"/>
      <c r="F63" s="335"/>
      <c r="G63" s="338"/>
      <c r="H63" s="338"/>
      <c r="I63" s="338"/>
      <c r="J63" s="339"/>
      <c r="K63" s="322"/>
      <c r="L63" s="323"/>
      <c r="M63" s="323"/>
      <c r="N63" s="31" t="s">
        <v>70</v>
      </c>
      <c r="O63" s="328"/>
      <c r="P63" s="329"/>
      <c r="Q63" s="329"/>
      <c r="R63" s="329"/>
      <c r="S63" s="328"/>
      <c r="T63" s="329"/>
      <c r="U63" s="95"/>
      <c r="V63" s="118">
        <f t="shared" si="2"/>
      </c>
      <c r="W63" s="119" t="e">
        <f>IF($U$6="税抜",TRUNC(V63*IF(K62&lt;$AA$1,1.05,1)),TRUNC(V63*100/VLOOKUP(K63,$AD$2:$AE$4,2)))</f>
        <v>#VALUE!</v>
      </c>
      <c r="X63" s="59">
        <f>IF(B62=99999,"",VLOOKUP(C63,'総括表'!$B$12:$C$64,2,0))</f>
      </c>
      <c r="Y63" s="119">
        <f>IF(X63="","",TRUNC(W63*X63/100))</f>
      </c>
      <c r="Z63" s="327"/>
      <c r="AA63" s="46"/>
    </row>
    <row r="64" spans="1:27" ht="16.5" customHeight="1">
      <c r="A64" s="1">
        <f>RANK(B64,$B$14:$B$149,2)</f>
        <v>1</v>
      </c>
      <c r="B64" s="257">
        <f>IF(E64=0,99999,C65*100+COUNTIF($C$13:C65,C65))</f>
        <v>99999</v>
      </c>
      <c r="D64" s="1" t="e">
        <f>IF(Z64=$AB$9,36.5,LEFT(Z64,2))*1</f>
        <v>#VALUE!</v>
      </c>
      <c r="E64" s="334"/>
      <c r="F64" s="334"/>
      <c r="G64" s="336"/>
      <c r="H64" s="336"/>
      <c r="I64" s="336"/>
      <c r="J64" s="337"/>
      <c r="K64" s="320"/>
      <c r="L64" s="321"/>
      <c r="M64" s="321"/>
      <c r="N64" s="112" t="s">
        <v>68</v>
      </c>
      <c r="O64" s="324"/>
      <c r="P64" s="325"/>
      <c r="Q64" s="325"/>
      <c r="R64" s="169"/>
      <c r="S64" s="170"/>
      <c r="T64" s="171"/>
      <c r="U64" s="172"/>
      <c r="V64" s="120">
        <f t="shared" si="2"/>
      </c>
      <c r="W64" s="116"/>
      <c r="X64" s="54"/>
      <c r="Y64" s="117"/>
      <c r="Z64" s="326"/>
      <c r="AA64" s="46"/>
    </row>
    <row r="65" spans="1:27" ht="16.5" customHeight="1">
      <c r="A65" s="1">
        <f>A64+0.1</f>
        <v>1.1</v>
      </c>
      <c r="B65" s="257"/>
      <c r="C65" s="1" t="e">
        <f>D64*10+D65</f>
        <v>#VALUE!</v>
      </c>
      <c r="D65" s="76">
        <f>VLOOKUP(K64,コード!$D$2:$F$5,3)</f>
        <v>1</v>
      </c>
      <c r="E65" s="335"/>
      <c r="F65" s="335"/>
      <c r="G65" s="338"/>
      <c r="H65" s="338"/>
      <c r="I65" s="338"/>
      <c r="J65" s="339"/>
      <c r="K65" s="322"/>
      <c r="L65" s="323"/>
      <c r="M65" s="323"/>
      <c r="N65" s="31" t="s">
        <v>70</v>
      </c>
      <c r="O65" s="328"/>
      <c r="P65" s="329"/>
      <c r="Q65" s="329"/>
      <c r="R65" s="329"/>
      <c r="S65" s="328"/>
      <c r="T65" s="329"/>
      <c r="U65" s="95"/>
      <c r="V65" s="118">
        <f t="shared" si="2"/>
      </c>
      <c r="W65" s="119" t="e">
        <f>IF($U$6="税抜",TRUNC(V65*IF(K64&lt;$AA$1,1.05,1)),TRUNC(V65*100/VLOOKUP(K65,$AD$2:$AE$4,2)))</f>
        <v>#VALUE!</v>
      </c>
      <c r="X65" s="59">
        <f>IF(B64=99999,"",VLOOKUP(C65,'総括表'!$B$12:$C$64,2,0))</f>
      </c>
      <c r="Y65" s="119">
        <f>IF(X65="","",TRUNC(W65*X65/100))</f>
      </c>
      <c r="Z65" s="327"/>
      <c r="AA65" s="46"/>
    </row>
    <row r="66" spans="1:27" ht="16.5" customHeight="1">
      <c r="A66" s="1">
        <f>RANK(B66,$B$14:$B$149,2)</f>
        <v>1</v>
      </c>
      <c r="B66" s="257">
        <f>IF(E66=0,99999,C67*100+COUNTIF($C$13:C67,C67))</f>
        <v>99999</v>
      </c>
      <c r="D66" s="1" t="e">
        <f>IF(Z66=$AB$9,36.5,LEFT(Z66,2))*1</f>
        <v>#VALUE!</v>
      </c>
      <c r="E66" s="334"/>
      <c r="F66" s="334"/>
      <c r="G66" s="336"/>
      <c r="H66" s="336"/>
      <c r="I66" s="336"/>
      <c r="J66" s="337"/>
      <c r="K66" s="320"/>
      <c r="L66" s="321"/>
      <c r="M66" s="321"/>
      <c r="N66" s="112" t="s">
        <v>68</v>
      </c>
      <c r="O66" s="324"/>
      <c r="P66" s="325"/>
      <c r="Q66" s="325"/>
      <c r="R66" s="169"/>
      <c r="S66" s="170"/>
      <c r="T66" s="171"/>
      <c r="U66" s="172"/>
      <c r="V66" s="120">
        <f t="shared" si="2"/>
      </c>
      <c r="W66" s="116"/>
      <c r="X66" s="54"/>
      <c r="Y66" s="117"/>
      <c r="Z66" s="326"/>
      <c r="AA66" s="46"/>
    </row>
    <row r="67" spans="1:27" ht="16.5" customHeight="1">
      <c r="A67" s="1">
        <f>A66+0.1</f>
        <v>1.1</v>
      </c>
      <c r="B67" s="257"/>
      <c r="C67" s="1" t="e">
        <f>D66*10+D67</f>
        <v>#VALUE!</v>
      </c>
      <c r="D67" s="76">
        <f>VLOOKUP(K66,コード!$D$2:$F$5,3)</f>
        <v>1</v>
      </c>
      <c r="E67" s="335"/>
      <c r="F67" s="335"/>
      <c r="G67" s="338"/>
      <c r="H67" s="338"/>
      <c r="I67" s="338"/>
      <c r="J67" s="339"/>
      <c r="K67" s="322"/>
      <c r="L67" s="323"/>
      <c r="M67" s="323"/>
      <c r="N67" s="31" t="s">
        <v>70</v>
      </c>
      <c r="O67" s="328"/>
      <c r="P67" s="329"/>
      <c r="Q67" s="329"/>
      <c r="R67" s="329"/>
      <c r="S67" s="328"/>
      <c r="T67" s="329"/>
      <c r="U67" s="95"/>
      <c r="V67" s="118">
        <f t="shared" si="2"/>
      </c>
      <c r="W67" s="119" t="e">
        <f>IF($U$6="税抜",TRUNC(V67*IF(K66&lt;$AA$1,1.05,1)),TRUNC(V67*100/VLOOKUP(K67,$AD$2:$AE$4,2)))</f>
        <v>#VALUE!</v>
      </c>
      <c r="X67" s="59">
        <f>IF(B66=99999,"",VLOOKUP(C67,'総括表'!$B$12:$C$64,2,0))</f>
      </c>
      <c r="Y67" s="119">
        <f>IF(X67="","",TRUNC(W67*X67/100))</f>
      </c>
      <c r="Z67" s="327"/>
      <c r="AA67" s="46"/>
    </row>
    <row r="68" spans="1:27" ht="16.5" customHeight="1">
      <c r="A68" s="1">
        <f>RANK(B68,$B$14:$B$149,2)</f>
        <v>1</v>
      </c>
      <c r="B68" s="257">
        <f>IF(E68=0,99999,C69*100+COUNTIF($C$13:C69,C69))</f>
        <v>99999</v>
      </c>
      <c r="D68" s="1" t="e">
        <f>IF(Z68=$AB$9,36.5,LEFT(Z68,2))*1</f>
        <v>#VALUE!</v>
      </c>
      <c r="E68" s="334"/>
      <c r="F68" s="334"/>
      <c r="G68" s="336"/>
      <c r="H68" s="336"/>
      <c r="I68" s="336"/>
      <c r="J68" s="337"/>
      <c r="K68" s="320"/>
      <c r="L68" s="321"/>
      <c r="M68" s="321"/>
      <c r="N68" s="112" t="s">
        <v>68</v>
      </c>
      <c r="O68" s="324"/>
      <c r="P68" s="325"/>
      <c r="Q68" s="325"/>
      <c r="R68" s="169"/>
      <c r="S68" s="170"/>
      <c r="T68" s="171"/>
      <c r="U68" s="172"/>
      <c r="V68" s="120">
        <f t="shared" si="2"/>
      </c>
      <c r="W68" s="116"/>
      <c r="X68" s="54"/>
      <c r="Y68" s="117"/>
      <c r="Z68" s="326"/>
      <c r="AA68" s="46"/>
    </row>
    <row r="69" spans="1:27" ht="16.5" customHeight="1">
      <c r="A69" s="1">
        <f>A68+0.1</f>
        <v>1.1</v>
      </c>
      <c r="B69" s="257"/>
      <c r="C69" s="1" t="e">
        <f>D68*10+D69</f>
        <v>#VALUE!</v>
      </c>
      <c r="D69" s="76">
        <f>VLOOKUP(K68,コード!$D$2:$F$5,3)</f>
        <v>1</v>
      </c>
      <c r="E69" s="335"/>
      <c r="F69" s="335"/>
      <c r="G69" s="338"/>
      <c r="H69" s="338"/>
      <c r="I69" s="338"/>
      <c r="J69" s="339"/>
      <c r="K69" s="322"/>
      <c r="L69" s="323"/>
      <c r="M69" s="323"/>
      <c r="N69" s="31" t="s">
        <v>70</v>
      </c>
      <c r="O69" s="328"/>
      <c r="P69" s="329"/>
      <c r="Q69" s="329"/>
      <c r="R69" s="329"/>
      <c r="S69" s="328"/>
      <c r="T69" s="329"/>
      <c r="U69" s="95"/>
      <c r="V69" s="118">
        <f t="shared" si="2"/>
      </c>
      <c r="W69" s="119" t="e">
        <f>IF($U$6="税抜",TRUNC(V69*IF(K68&lt;$AA$1,1.05,1)),TRUNC(V69*100/VLOOKUP(K69,$AD$2:$AE$4,2)))</f>
        <v>#VALUE!</v>
      </c>
      <c r="X69" s="59">
        <f>IF(B68=99999,"",VLOOKUP(C69,'総括表'!$B$12:$C$64,2,0))</f>
      </c>
      <c r="Y69" s="119">
        <f>IF(X69="","",TRUNC(W69*X69/100))</f>
      </c>
      <c r="Z69" s="327"/>
      <c r="AA69" s="46"/>
    </row>
    <row r="70" spans="1:27" ht="16.5" customHeight="1">
      <c r="A70" s="1">
        <f>RANK(B70,$B$14:$B$149,2)</f>
        <v>1</v>
      </c>
      <c r="B70" s="257">
        <f>IF(E70=0,99999,C71*100+COUNTIF($C$13:C71,C71))</f>
        <v>99999</v>
      </c>
      <c r="D70" s="1" t="e">
        <f>IF(Z70=$AB$9,36.5,LEFT(Z70,2))*1</f>
        <v>#VALUE!</v>
      </c>
      <c r="E70" s="334"/>
      <c r="F70" s="334"/>
      <c r="G70" s="336"/>
      <c r="H70" s="336"/>
      <c r="I70" s="336"/>
      <c r="J70" s="337"/>
      <c r="K70" s="320"/>
      <c r="L70" s="321"/>
      <c r="M70" s="321"/>
      <c r="N70" s="112" t="s">
        <v>68</v>
      </c>
      <c r="O70" s="324"/>
      <c r="P70" s="325"/>
      <c r="Q70" s="325"/>
      <c r="R70" s="169"/>
      <c r="S70" s="170"/>
      <c r="T70" s="171"/>
      <c r="U70" s="172"/>
      <c r="V70" s="120">
        <f t="shared" si="2"/>
      </c>
      <c r="W70" s="116"/>
      <c r="X70" s="54"/>
      <c r="Y70" s="117"/>
      <c r="Z70" s="326"/>
      <c r="AA70" s="46"/>
    </row>
    <row r="71" spans="1:27" ht="16.5" customHeight="1">
      <c r="A71" s="1">
        <f>A70+0.1</f>
        <v>1.1</v>
      </c>
      <c r="B71" s="257"/>
      <c r="C71" s="1" t="e">
        <f>D70*10+D71</f>
        <v>#VALUE!</v>
      </c>
      <c r="D71" s="76">
        <f>VLOOKUP(K70,コード!$D$2:$F$5,3)</f>
        <v>1</v>
      </c>
      <c r="E71" s="364"/>
      <c r="F71" s="364"/>
      <c r="G71" s="365"/>
      <c r="H71" s="365"/>
      <c r="I71" s="365"/>
      <c r="J71" s="366"/>
      <c r="K71" s="322"/>
      <c r="L71" s="323"/>
      <c r="M71" s="323"/>
      <c r="N71" s="121" t="s">
        <v>70</v>
      </c>
      <c r="O71" s="340"/>
      <c r="P71" s="341"/>
      <c r="Q71" s="341"/>
      <c r="R71" s="341"/>
      <c r="S71" s="340"/>
      <c r="T71" s="341"/>
      <c r="U71" s="95"/>
      <c r="V71" s="118">
        <f t="shared" si="2"/>
      </c>
      <c r="W71" s="119" t="e">
        <f>IF($U$6="税抜",TRUNC(V71*IF(K70&lt;$AA$1,1.05,1)),TRUNC(V71*100/VLOOKUP(K71,$AD$2:$AE$4,2)))</f>
        <v>#VALUE!</v>
      </c>
      <c r="X71" s="59">
        <f>IF(B70=99999,"",VLOOKUP(C71,'総括表'!$B$12:$C$64,2,0))</f>
      </c>
      <c r="Y71" s="119">
        <f>IF(X71="","",TRUNC(W71*X71/100))</f>
      </c>
      <c r="Z71" s="327"/>
      <c r="AA71" s="46"/>
    </row>
    <row r="72" spans="1:27" ht="16.5" customHeight="1">
      <c r="A72" s="1">
        <f>RANK(B72,$B$14:$B$149,2)</f>
        <v>1</v>
      </c>
      <c r="B72" s="257">
        <f>IF(E72=0,99999,C73*100+COUNTIF($C$13:C73,C73))</f>
        <v>99999</v>
      </c>
      <c r="D72" s="1" t="e">
        <f>IF(Z72=$AB$9,36.5,LEFT(Z72,2))*1</f>
        <v>#VALUE!</v>
      </c>
      <c r="E72" s="334"/>
      <c r="F72" s="334"/>
      <c r="G72" s="336"/>
      <c r="H72" s="336"/>
      <c r="I72" s="336"/>
      <c r="J72" s="337"/>
      <c r="K72" s="320"/>
      <c r="L72" s="321"/>
      <c r="M72" s="321"/>
      <c r="N72" s="112" t="s">
        <v>68</v>
      </c>
      <c r="O72" s="324"/>
      <c r="P72" s="325"/>
      <c r="Q72" s="325"/>
      <c r="R72" s="169"/>
      <c r="S72" s="170"/>
      <c r="T72" s="171"/>
      <c r="U72" s="172"/>
      <c r="V72" s="120">
        <f t="shared" si="2"/>
      </c>
      <c r="W72" s="116"/>
      <c r="X72" s="54"/>
      <c r="Y72" s="117"/>
      <c r="Z72" s="326"/>
      <c r="AA72" s="46"/>
    </row>
    <row r="73" spans="1:27" ht="16.5" customHeight="1">
      <c r="A73" s="1">
        <f>A72+0.1</f>
        <v>1.1</v>
      </c>
      <c r="B73" s="257"/>
      <c r="C73" s="1" t="e">
        <f>D72*10+D73</f>
        <v>#VALUE!</v>
      </c>
      <c r="D73" s="76">
        <f>VLOOKUP(K72,コード!$D$2:$F$5,3)</f>
        <v>1</v>
      </c>
      <c r="E73" s="335"/>
      <c r="F73" s="335"/>
      <c r="G73" s="338"/>
      <c r="H73" s="338"/>
      <c r="I73" s="338"/>
      <c r="J73" s="339"/>
      <c r="K73" s="322"/>
      <c r="L73" s="323"/>
      <c r="M73" s="323"/>
      <c r="N73" s="31" t="s">
        <v>70</v>
      </c>
      <c r="O73" s="328"/>
      <c r="P73" s="329"/>
      <c r="Q73" s="329"/>
      <c r="R73" s="329"/>
      <c r="S73" s="328"/>
      <c r="T73" s="329"/>
      <c r="U73" s="95"/>
      <c r="V73" s="118">
        <f t="shared" si="2"/>
      </c>
      <c r="W73" s="119" t="e">
        <f>IF($U$6="税抜",TRUNC(V73*IF(K72&lt;$AA$1,1.05,1)),TRUNC(V73*100/VLOOKUP(K73,$AD$2:$AE$4,2)))</f>
        <v>#VALUE!</v>
      </c>
      <c r="X73" s="59">
        <f>IF(B72=99999,"",VLOOKUP(C73,'総括表'!$B$12:$C$64,2,0))</f>
      </c>
      <c r="Y73" s="119">
        <f>IF(X73="","",TRUNC(W73*X73/100))</f>
      </c>
      <c r="Z73" s="327"/>
      <c r="AA73" s="46"/>
    </row>
    <row r="74" spans="1:27" ht="16.5" customHeight="1">
      <c r="A74" s="1">
        <f>RANK(B74,$B$14:$B$149,2)</f>
        <v>1</v>
      </c>
      <c r="B74" s="257">
        <f>IF(E74=0,99999,C75*100+COUNTIF($C$13:C75,C75))</f>
        <v>99999</v>
      </c>
      <c r="D74" s="1" t="e">
        <f>IF(Z74=$AB$9,36.5,LEFT(Z74,2))*1</f>
        <v>#VALUE!</v>
      </c>
      <c r="E74" s="334"/>
      <c r="F74" s="334"/>
      <c r="G74" s="336"/>
      <c r="H74" s="336"/>
      <c r="I74" s="336"/>
      <c r="J74" s="337"/>
      <c r="K74" s="320"/>
      <c r="L74" s="321"/>
      <c r="M74" s="321"/>
      <c r="N74" s="112" t="s">
        <v>68</v>
      </c>
      <c r="O74" s="324"/>
      <c r="P74" s="325"/>
      <c r="Q74" s="325"/>
      <c r="R74" s="169"/>
      <c r="S74" s="170"/>
      <c r="T74" s="171"/>
      <c r="U74" s="172"/>
      <c r="V74" s="120">
        <f t="shared" si="2"/>
      </c>
      <c r="W74" s="116"/>
      <c r="X74" s="54"/>
      <c r="Y74" s="117"/>
      <c r="Z74" s="326"/>
      <c r="AA74" s="46"/>
    </row>
    <row r="75" spans="1:27" ht="16.5" customHeight="1">
      <c r="A75" s="1">
        <f>A74+0.1</f>
        <v>1.1</v>
      </c>
      <c r="B75" s="257"/>
      <c r="C75" s="1" t="e">
        <f>D74*10+D75</f>
        <v>#VALUE!</v>
      </c>
      <c r="D75" s="76">
        <f>VLOOKUP(K74,コード!$D$2:$F$5,3)</f>
        <v>1</v>
      </c>
      <c r="E75" s="335"/>
      <c r="F75" s="335"/>
      <c r="G75" s="338"/>
      <c r="H75" s="338"/>
      <c r="I75" s="338"/>
      <c r="J75" s="339"/>
      <c r="K75" s="322"/>
      <c r="L75" s="323"/>
      <c r="M75" s="323"/>
      <c r="N75" s="31" t="s">
        <v>70</v>
      </c>
      <c r="O75" s="328"/>
      <c r="P75" s="329"/>
      <c r="Q75" s="329"/>
      <c r="R75" s="329"/>
      <c r="S75" s="328"/>
      <c r="T75" s="329"/>
      <c r="U75" s="95"/>
      <c r="V75" s="118">
        <f t="shared" si="2"/>
      </c>
      <c r="W75" s="119" t="e">
        <f>IF($U$6="税抜",TRUNC(V75*IF(K74&lt;$AA$1,1.05,1)),TRUNC(V75*100/VLOOKUP(K75,$AD$2:$AE$4,2)))</f>
        <v>#VALUE!</v>
      </c>
      <c r="X75" s="59">
        <f>IF(B74=99999,"",VLOOKUP(C75,'総括表'!$B$12:$C$64,2,0))</f>
      </c>
      <c r="Y75" s="119">
        <f>IF(X75="","",TRUNC(W75*X75/100))</f>
      </c>
      <c r="Z75" s="327"/>
      <c r="AA75" s="46"/>
    </row>
    <row r="76" spans="1:27" ht="21" customHeight="1" hidden="1">
      <c r="A76" s="1">
        <f>RANK(B76,$B$14:$B$149,2)</f>
        <v>1</v>
      </c>
      <c r="B76" s="257">
        <f>IF(E76=0,99999,C77*100+COUNTIF($C$13:C77,C77))</f>
        <v>99999</v>
      </c>
      <c r="D76" s="1" t="e">
        <f>IF(Z76=$AB$9,36.5,LEFT(Z76,2))*1</f>
        <v>#VALUE!</v>
      </c>
      <c r="E76" s="280"/>
      <c r="F76" s="280"/>
      <c r="G76" s="303"/>
      <c r="H76" s="303"/>
      <c r="I76" s="303"/>
      <c r="J76" s="304"/>
      <c r="K76" s="315"/>
      <c r="L76" s="316"/>
      <c r="M76" s="316"/>
      <c r="N76" s="112" t="s">
        <v>68</v>
      </c>
      <c r="O76" s="278"/>
      <c r="P76" s="279"/>
      <c r="Q76" s="279"/>
      <c r="R76" s="53"/>
      <c r="S76" s="113"/>
      <c r="T76" s="114"/>
      <c r="U76" s="115"/>
      <c r="V76" s="115"/>
      <c r="W76" s="116"/>
      <c r="X76" s="54"/>
      <c r="Y76" s="117"/>
      <c r="Z76" s="311"/>
      <c r="AA76" s="46"/>
    </row>
    <row r="77" spans="1:27" ht="21" customHeight="1" hidden="1">
      <c r="A77" s="1">
        <f>A76+0.1</f>
        <v>1.1</v>
      </c>
      <c r="B77" s="257"/>
      <c r="C77" s="1" t="e">
        <f>D76*10+D77</f>
        <v>#VALUE!</v>
      </c>
      <c r="D77" s="76">
        <f>VLOOKUP(K76,コード!$D$2:$F$5,3)</f>
        <v>1</v>
      </c>
      <c r="E77" s="281"/>
      <c r="F77" s="281"/>
      <c r="G77" s="305"/>
      <c r="H77" s="305"/>
      <c r="I77" s="305"/>
      <c r="J77" s="306"/>
      <c r="K77" s="313"/>
      <c r="L77" s="314"/>
      <c r="M77" s="314"/>
      <c r="N77" s="31" t="s">
        <v>70</v>
      </c>
      <c r="O77" s="277"/>
      <c r="P77" s="252"/>
      <c r="Q77" s="252"/>
      <c r="R77" s="252"/>
      <c r="S77" s="277"/>
      <c r="T77" s="252"/>
      <c r="U77" s="123"/>
      <c r="V77" s="118">
        <f>O77+S77-U77</f>
        <v>0</v>
      </c>
      <c r="W77" s="119"/>
      <c r="X77" s="59">
        <f>IF(B76=99999,"",VLOOKUP(C77,'総括表'!$B$12:$C$64,2,0))</f>
      </c>
      <c r="Y77" s="119">
        <f aca="true" t="shared" si="3" ref="Y77:Y87">IF(X77="","",TRUNC(V77*X77/100))</f>
      </c>
      <c r="Z77" s="312"/>
      <c r="AA77" s="46"/>
    </row>
    <row r="78" spans="1:27" ht="21" customHeight="1" hidden="1">
      <c r="A78" s="1">
        <f>RANK(B78,$B$14:$B$149,2)</f>
        <v>1</v>
      </c>
      <c r="B78" s="257">
        <f>IF(E78=0,99999,C79*100+COUNTIF($C$13:C79,C79))</f>
        <v>99999</v>
      </c>
      <c r="D78" s="1" t="e">
        <f>IF(Z78=$AB$9,36.5,LEFT(Z78,2))*1</f>
        <v>#VALUE!</v>
      </c>
      <c r="E78" s="280"/>
      <c r="F78" s="280"/>
      <c r="G78" s="303"/>
      <c r="H78" s="303"/>
      <c r="I78" s="303"/>
      <c r="J78" s="304"/>
      <c r="K78" s="315"/>
      <c r="L78" s="316"/>
      <c r="M78" s="316"/>
      <c r="N78" s="112" t="s">
        <v>68</v>
      </c>
      <c r="O78" s="278"/>
      <c r="P78" s="279"/>
      <c r="Q78" s="279"/>
      <c r="R78" s="53"/>
      <c r="S78" s="113"/>
      <c r="T78" s="114"/>
      <c r="U78" s="115"/>
      <c r="V78" s="115"/>
      <c r="W78" s="116"/>
      <c r="X78" s="54"/>
      <c r="Y78" s="117"/>
      <c r="Z78" s="311"/>
      <c r="AA78" s="46"/>
    </row>
    <row r="79" spans="1:27" ht="21" customHeight="1" hidden="1">
      <c r="A79" s="1">
        <f>A78+0.1</f>
        <v>1.1</v>
      </c>
      <c r="B79" s="257"/>
      <c r="C79" s="1" t="e">
        <f>D78*10+D79</f>
        <v>#VALUE!</v>
      </c>
      <c r="D79" s="76">
        <f>VLOOKUP(K78,コード!$D$2:$F$5,3)</f>
        <v>1</v>
      </c>
      <c r="E79" s="281"/>
      <c r="F79" s="281"/>
      <c r="G79" s="305"/>
      <c r="H79" s="305"/>
      <c r="I79" s="305"/>
      <c r="J79" s="306"/>
      <c r="K79" s="313"/>
      <c r="L79" s="314"/>
      <c r="M79" s="314"/>
      <c r="N79" s="31" t="s">
        <v>70</v>
      </c>
      <c r="O79" s="277"/>
      <c r="P79" s="252"/>
      <c r="Q79" s="252"/>
      <c r="R79" s="252"/>
      <c r="S79" s="277"/>
      <c r="T79" s="252"/>
      <c r="U79" s="123"/>
      <c r="V79" s="118">
        <f>O79+S79-U79</f>
        <v>0</v>
      </c>
      <c r="W79" s="119"/>
      <c r="X79" s="59">
        <f>IF(B78=99999,"",VLOOKUP(C79,'総括表'!$B$12:$C$64,2,0))</f>
      </c>
      <c r="Y79" s="119">
        <f t="shared" si="3"/>
      </c>
      <c r="Z79" s="312"/>
      <c r="AA79" s="46"/>
    </row>
    <row r="80" spans="1:27" ht="21" customHeight="1" hidden="1">
      <c r="A80" s="1">
        <f>RANK(B80,$B$14:$B$149,2)</f>
        <v>1</v>
      </c>
      <c r="B80" s="257">
        <f>IF(E80=0,99999,C81*100+COUNTIF($C$13:C81,C81))</f>
        <v>99999</v>
      </c>
      <c r="D80" s="1" t="e">
        <f>IF(Z80=$AB$9,36.5,LEFT(Z80,2))*1</f>
        <v>#VALUE!</v>
      </c>
      <c r="E80" s="280"/>
      <c r="F80" s="280"/>
      <c r="G80" s="303"/>
      <c r="H80" s="303"/>
      <c r="I80" s="303"/>
      <c r="J80" s="304"/>
      <c r="K80" s="315"/>
      <c r="L80" s="316"/>
      <c r="M80" s="316"/>
      <c r="N80" s="112" t="s">
        <v>68</v>
      </c>
      <c r="O80" s="278"/>
      <c r="P80" s="279"/>
      <c r="Q80" s="279"/>
      <c r="R80" s="53"/>
      <c r="S80" s="113"/>
      <c r="T80" s="114"/>
      <c r="U80" s="115"/>
      <c r="V80" s="115"/>
      <c r="W80" s="116"/>
      <c r="X80" s="54"/>
      <c r="Y80" s="117"/>
      <c r="Z80" s="311"/>
      <c r="AA80" s="46"/>
    </row>
    <row r="81" spans="1:27" ht="21" customHeight="1" hidden="1">
      <c r="A81" s="1">
        <f>A80+0.1</f>
        <v>1.1</v>
      </c>
      <c r="B81" s="257"/>
      <c r="C81" s="1" t="e">
        <f>D80*10+D81</f>
        <v>#VALUE!</v>
      </c>
      <c r="D81" s="76">
        <f>VLOOKUP(K80,コード!$D$2:$F$5,3)</f>
        <v>1</v>
      </c>
      <c r="E81" s="281"/>
      <c r="F81" s="281"/>
      <c r="G81" s="305"/>
      <c r="H81" s="305"/>
      <c r="I81" s="305"/>
      <c r="J81" s="306"/>
      <c r="K81" s="313"/>
      <c r="L81" s="314"/>
      <c r="M81" s="314"/>
      <c r="N81" s="31" t="s">
        <v>70</v>
      </c>
      <c r="O81" s="277"/>
      <c r="P81" s="252"/>
      <c r="Q81" s="252"/>
      <c r="R81" s="252"/>
      <c r="S81" s="277"/>
      <c r="T81" s="252"/>
      <c r="U81" s="123"/>
      <c r="V81" s="118">
        <f>O81+S81-U81</f>
        <v>0</v>
      </c>
      <c r="W81" s="119"/>
      <c r="X81" s="59">
        <f>IF(B80=99999,"",VLOOKUP(C81,'総括表'!$B$12:$C$64,2,0))</f>
      </c>
      <c r="Y81" s="119">
        <f t="shared" si="3"/>
      </c>
      <c r="Z81" s="312"/>
      <c r="AA81" s="46"/>
    </row>
    <row r="82" spans="1:27" ht="21" customHeight="1" hidden="1">
      <c r="A82" s="1">
        <f>RANK(B82,$B$14:$B$149,2)</f>
        <v>1</v>
      </c>
      <c r="B82" s="257">
        <f>IF(E82=0,99999,C83*100+COUNTIF($C$13:C83,C83))</f>
        <v>99999</v>
      </c>
      <c r="D82" s="1" t="e">
        <f>IF(Z82=$AB$9,36.5,LEFT(Z82,2))*1</f>
        <v>#VALUE!</v>
      </c>
      <c r="E82" s="280"/>
      <c r="F82" s="280"/>
      <c r="G82" s="303"/>
      <c r="H82" s="303"/>
      <c r="I82" s="303"/>
      <c r="J82" s="304"/>
      <c r="K82" s="315"/>
      <c r="L82" s="316"/>
      <c r="M82" s="316"/>
      <c r="N82" s="112" t="s">
        <v>68</v>
      </c>
      <c r="O82" s="278"/>
      <c r="P82" s="279"/>
      <c r="Q82" s="279"/>
      <c r="R82" s="53"/>
      <c r="S82" s="113"/>
      <c r="T82" s="114"/>
      <c r="U82" s="115"/>
      <c r="V82" s="115"/>
      <c r="W82" s="116"/>
      <c r="X82" s="54"/>
      <c r="Y82" s="117"/>
      <c r="Z82" s="311"/>
      <c r="AA82" s="46"/>
    </row>
    <row r="83" spans="1:27" ht="21" customHeight="1" hidden="1">
      <c r="A83" s="1">
        <f>A82+0.1</f>
        <v>1.1</v>
      </c>
      <c r="B83" s="257"/>
      <c r="C83" s="1" t="e">
        <f>D82*10+D83</f>
        <v>#VALUE!</v>
      </c>
      <c r="D83" s="76">
        <f>VLOOKUP(K82,コード!$D$2:$F$5,3)</f>
        <v>1</v>
      </c>
      <c r="E83" s="281"/>
      <c r="F83" s="281"/>
      <c r="G83" s="305"/>
      <c r="H83" s="305"/>
      <c r="I83" s="305"/>
      <c r="J83" s="306"/>
      <c r="K83" s="313"/>
      <c r="L83" s="314"/>
      <c r="M83" s="314"/>
      <c r="N83" s="31" t="s">
        <v>70</v>
      </c>
      <c r="O83" s="277"/>
      <c r="P83" s="252"/>
      <c r="Q83" s="252"/>
      <c r="R83" s="252"/>
      <c r="S83" s="277"/>
      <c r="T83" s="252"/>
      <c r="U83" s="123"/>
      <c r="V83" s="118">
        <f aca="true" t="shared" si="4" ref="V83:V145">O83+S83-U83</f>
        <v>0</v>
      </c>
      <c r="W83" s="119"/>
      <c r="X83" s="59">
        <f>IF(B82=99999,"",VLOOKUP(C83,'総括表'!$B$12:$C$64,2,0))</f>
      </c>
      <c r="Y83" s="119">
        <f t="shared" si="3"/>
      </c>
      <c r="Z83" s="312"/>
      <c r="AA83" s="46"/>
    </row>
    <row r="84" spans="1:27" ht="21" customHeight="1" hidden="1">
      <c r="A84" s="1">
        <f>RANK(B84,$B$14:$B$149,2)</f>
        <v>1</v>
      </c>
      <c r="B84" s="257">
        <f>IF(E84=0,99999,C85*100+COUNTIF($C$13:C85,C85))</f>
        <v>99999</v>
      </c>
      <c r="D84" s="1" t="e">
        <f>IF(Z84=$AB$9,36.5,LEFT(Z84,2))*1</f>
        <v>#VALUE!</v>
      </c>
      <c r="E84" s="280"/>
      <c r="F84" s="280"/>
      <c r="G84" s="303"/>
      <c r="H84" s="303"/>
      <c r="I84" s="303"/>
      <c r="J84" s="304"/>
      <c r="K84" s="315"/>
      <c r="L84" s="316"/>
      <c r="M84" s="316"/>
      <c r="N84" s="112" t="s">
        <v>68</v>
      </c>
      <c r="O84" s="278"/>
      <c r="P84" s="279"/>
      <c r="Q84" s="279"/>
      <c r="R84" s="53"/>
      <c r="S84" s="113"/>
      <c r="T84" s="114"/>
      <c r="U84" s="115"/>
      <c r="V84" s="115"/>
      <c r="W84" s="116"/>
      <c r="X84" s="54"/>
      <c r="Y84" s="117"/>
      <c r="Z84" s="311"/>
      <c r="AA84" s="46"/>
    </row>
    <row r="85" spans="1:27" ht="21" customHeight="1" hidden="1">
      <c r="A85" s="1">
        <f>A84+0.1</f>
        <v>1.1</v>
      </c>
      <c r="B85" s="257"/>
      <c r="C85" s="1" t="e">
        <f>D84*10+D85</f>
        <v>#VALUE!</v>
      </c>
      <c r="D85" s="76">
        <f>VLOOKUP(K84,コード!$D$2:$F$5,3)</f>
        <v>1</v>
      </c>
      <c r="E85" s="281"/>
      <c r="F85" s="281"/>
      <c r="G85" s="305"/>
      <c r="H85" s="305"/>
      <c r="I85" s="305"/>
      <c r="J85" s="306"/>
      <c r="K85" s="313"/>
      <c r="L85" s="314"/>
      <c r="M85" s="314"/>
      <c r="N85" s="31" t="s">
        <v>70</v>
      </c>
      <c r="O85" s="277"/>
      <c r="P85" s="252"/>
      <c r="Q85" s="252"/>
      <c r="R85" s="252"/>
      <c r="S85" s="277"/>
      <c r="T85" s="252"/>
      <c r="U85" s="123"/>
      <c r="V85" s="118">
        <f t="shared" si="4"/>
        <v>0</v>
      </c>
      <c r="W85" s="119"/>
      <c r="X85" s="59">
        <f>IF(B84=99999,"",VLOOKUP(C85,'総括表'!$B$12:$C$64,2,0))</f>
      </c>
      <c r="Y85" s="119">
        <f t="shared" si="3"/>
      </c>
      <c r="Z85" s="312"/>
      <c r="AA85" s="46"/>
    </row>
    <row r="86" spans="1:27" ht="21" customHeight="1" hidden="1">
      <c r="A86" s="1">
        <f>RANK(B86,$B$14:$B$149,2)</f>
        <v>1</v>
      </c>
      <c r="B86" s="257">
        <f>IF(E86=0,99999,C87*100+COUNTIF($C$13:C87,C87))</f>
        <v>99999</v>
      </c>
      <c r="D86" s="1" t="e">
        <f>IF(Z86=$AB$9,36.5,LEFT(Z86,2))*1</f>
        <v>#VALUE!</v>
      </c>
      <c r="E86" s="280"/>
      <c r="F86" s="280"/>
      <c r="G86" s="303"/>
      <c r="H86" s="303"/>
      <c r="I86" s="303"/>
      <c r="J86" s="304"/>
      <c r="K86" s="315"/>
      <c r="L86" s="316"/>
      <c r="M86" s="316"/>
      <c r="N86" s="112" t="s">
        <v>68</v>
      </c>
      <c r="O86" s="278"/>
      <c r="P86" s="279"/>
      <c r="Q86" s="279"/>
      <c r="R86" s="53"/>
      <c r="S86" s="113"/>
      <c r="T86" s="114"/>
      <c r="U86" s="115"/>
      <c r="V86" s="115"/>
      <c r="W86" s="116"/>
      <c r="X86" s="54"/>
      <c r="Y86" s="117"/>
      <c r="Z86" s="311"/>
      <c r="AA86" s="46"/>
    </row>
    <row r="87" spans="1:27" ht="21" customHeight="1" hidden="1">
      <c r="A87" s="1">
        <f>A86+0.1</f>
        <v>1.1</v>
      </c>
      <c r="B87" s="257"/>
      <c r="C87" s="1" t="e">
        <f>D86*10+D87</f>
        <v>#VALUE!</v>
      </c>
      <c r="D87" s="76">
        <f>VLOOKUP(K86,コード!$D$2:$F$5,3)</f>
        <v>1</v>
      </c>
      <c r="E87" s="281"/>
      <c r="F87" s="281"/>
      <c r="G87" s="305"/>
      <c r="H87" s="305"/>
      <c r="I87" s="305"/>
      <c r="J87" s="306"/>
      <c r="K87" s="313"/>
      <c r="L87" s="314"/>
      <c r="M87" s="314"/>
      <c r="N87" s="31" t="s">
        <v>70</v>
      </c>
      <c r="O87" s="277"/>
      <c r="P87" s="252"/>
      <c r="Q87" s="252"/>
      <c r="R87" s="252"/>
      <c r="S87" s="277"/>
      <c r="T87" s="252"/>
      <c r="U87" s="123"/>
      <c r="V87" s="118">
        <f t="shared" si="4"/>
        <v>0</v>
      </c>
      <c r="W87" s="119"/>
      <c r="X87" s="59">
        <f>IF(B86=99999,"",VLOOKUP(C87,'総括表'!$B$12:$C$64,2,0))</f>
      </c>
      <c r="Y87" s="119">
        <f t="shared" si="3"/>
      </c>
      <c r="Z87" s="312"/>
      <c r="AA87" s="46"/>
    </row>
    <row r="88" spans="1:27" ht="21" customHeight="1" hidden="1">
      <c r="A88" s="1">
        <f>RANK(B88,$B$14:$B$149,2)</f>
        <v>1</v>
      </c>
      <c r="B88" s="257">
        <f>IF(E88=0,99999,C89*100+COUNTIF($C$13:C89,C89))</f>
        <v>99999</v>
      </c>
      <c r="D88" s="1" t="e">
        <f>IF(Z88=$AB$9,36.5,LEFT(Z88,2))*1</f>
        <v>#VALUE!</v>
      </c>
      <c r="E88" s="280"/>
      <c r="F88" s="280"/>
      <c r="G88" s="303"/>
      <c r="H88" s="303"/>
      <c r="I88" s="303"/>
      <c r="J88" s="304"/>
      <c r="K88" s="315"/>
      <c r="L88" s="316"/>
      <c r="M88" s="316"/>
      <c r="N88" s="112" t="s">
        <v>68</v>
      </c>
      <c r="O88" s="278"/>
      <c r="P88" s="279"/>
      <c r="Q88" s="279"/>
      <c r="R88" s="53"/>
      <c r="S88" s="113"/>
      <c r="T88" s="114"/>
      <c r="U88" s="115"/>
      <c r="V88" s="115"/>
      <c r="W88" s="116"/>
      <c r="X88" s="54"/>
      <c r="Y88" s="117"/>
      <c r="Z88" s="311"/>
      <c r="AA88" s="46"/>
    </row>
    <row r="89" spans="1:27" ht="21" customHeight="1" hidden="1">
      <c r="A89" s="1">
        <f>A88+0.1</f>
        <v>1.1</v>
      </c>
      <c r="B89" s="257"/>
      <c r="C89" s="1" t="e">
        <f>D88*10+D89</f>
        <v>#VALUE!</v>
      </c>
      <c r="D89" s="76">
        <f>VLOOKUP(K88,コード!$D$2:$F$5,3)</f>
        <v>1</v>
      </c>
      <c r="E89" s="281"/>
      <c r="F89" s="281"/>
      <c r="G89" s="305"/>
      <c r="H89" s="305"/>
      <c r="I89" s="305"/>
      <c r="J89" s="306"/>
      <c r="K89" s="313"/>
      <c r="L89" s="314"/>
      <c r="M89" s="314"/>
      <c r="N89" s="31" t="s">
        <v>70</v>
      </c>
      <c r="O89" s="277"/>
      <c r="P89" s="252"/>
      <c r="Q89" s="252"/>
      <c r="R89" s="252"/>
      <c r="S89" s="277"/>
      <c r="T89" s="252"/>
      <c r="U89" s="123"/>
      <c r="V89" s="118">
        <f t="shared" si="4"/>
        <v>0</v>
      </c>
      <c r="W89" s="119"/>
      <c r="X89" s="59">
        <f>IF(B88=99999,"",VLOOKUP(C89,'総括表'!$B$12:$C$64,2,0))</f>
      </c>
      <c r="Y89" s="119">
        <f aca="true" t="shared" si="5" ref="Y89:Y149">IF(X89="","",TRUNC(V89*X89/100))</f>
      </c>
      <c r="Z89" s="312"/>
      <c r="AA89" s="46"/>
    </row>
    <row r="90" spans="1:27" ht="21" customHeight="1" hidden="1">
      <c r="A90" s="1">
        <f>RANK(B90,$B$14:$B$149,2)</f>
        <v>1</v>
      </c>
      <c r="B90" s="257">
        <f>IF(E90=0,99999,C91*100+COUNTIF($C$13:C91,C91))</f>
        <v>99999</v>
      </c>
      <c r="D90" s="1" t="e">
        <f>IF(Z90=$AB$9,36.5,LEFT(Z90,2))*1</f>
        <v>#VALUE!</v>
      </c>
      <c r="E90" s="280"/>
      <c r="F90" s="280"/>
      <c r="G90" s="303"/>
      <c r="H90" s="303"/>
      <c r="I90" s="303"/>
      <c r="J90" s="304"/>
      <c r="K90" s="315"/>
      <c r="L90" s="316"/>
      <c r="M90" s="316"/>
      <c r="N90" s="112" t="s">
        <v>68</v>
      </c>
      <c r="O90" s="278"/>
      <c r="P90" s="279"/>
      <c r="Q90" s="279"/>
      <c r="R90" s="53"/>
      <c r="S90" s="113"/>
      <c r="T90" s="114"/>
      <c r="U90" s="115"/>
      <c r="V90" s="115"/>
      <c r="W90" s="116"/>
      <c r="X90" s="54"/>
      <c r="Y90" s="117"/>
      <c r="Z90" s="311"/>
      <c r="AA90" s="46"/>
    </row>
    <row r="91" spans="1:27" ht="21" customHeight="1" hidden="1">
      <c r="A91" s="1">
        <f>A90+0.1</f>
        <v>1.1</v>
      </c>
      <c r="B91" s="257"/>
      <c r="C91" s="1" t="e">
        <f>D90*10+D91</f>
        <v>#VALUE!</v>
      </c>
      <c r="D91" s="76">
        <f>VLOOKUP(K90,コード!$D$2:$F$5,3)</f>
        <v>1</v>
      </c>
      <c r="E91" s="281"/>
      <c r="F91" s="281"/>
      <c r="G91" s="305"/>
      <c r="H91" s="305"/>
      <c r="I91" s="305"/>
      <c r="J91" s="306"/>
      <c r="K91" s="313"/>
      <c r="L91" s="314"/>
      <c r="M91" s="314"/>
      <c r="N91" s="31" t="s">
        <v>70</v>
      </c>
      <c r="O91" s="277"/>
      <c r="P91" s="252"/>
      <c r="Q91" s="252"/>
      <c r="R91" s="252"/>
      <c r="S91" s="277"/>
      <c r="T91" s="252"/>
      <c r="U91" s="123"/>
      <c r="V91" s="118">
        <f t="shared" si="4"/>
        <v>0</v>
      </c>
      <c r="W91" s="119"/>
      <c r="X91" s="59">
        <f>IF(B90=99999,"",VLOOKUP(C91,'総括表'!$B$12:$C$64,2,0))</f>
      </c>
      <c r="Y91" s="119">
        <f t="shared" si="5"/>
      </c>
      <c r="Z91" s="312"/>
      <c r="AA91" s="46"/>
    </row>
    <row r="92" spans="1:27" ht="21" customHeight="1" hidden="1">
      <c r="A92" s="1">
        <f>RANK(B92,$B$14:$B$149,2)</f>
        <v>1</v>
      </c>
      <c r="B92" s="257">
        <f>IF(E92=0,99999,C93*100+COUNTIF($C$13:C93,C93))</f>
        <v>99999</v>
      </c>
      <c r="D92" s="1" t="e">
        <f>IF(Z92=$AB$9,36.5,LEFT(Z92,2))*1</f>
        <v>#VALUE!</v>
      </c>
      <c r="E92" s="280"/>
      <c r="F92" s="280"/>
      <c r="G92" s="303"/>
      <c r="H92" s="303"/>
      <c r="I92" s="303"/>
      <c r="J92" s="304"/>
      <c r="K92" s="315"/>
      <c r="L92" s="316"/>
      <c r="M92" s="316"/>
      <c r="N92" s="112" t="s">
        <v>68</v>
      </c>
      <c r="O92" s="278"/>
      <c r="P92" s="279"/>
      <c r="Q92" s="279"/>
      <c r="R92" s="53"/>
      <c r="S92" s="113"/>
      <c r="T92" s="114"/>
      <c r="U92" s="115"/>
      <c r="V92" s="115"/>
      <c r="W92" s="116"/>
      <c r="X92" s="54"/>
      <c r="Y92" s="117"/>
      <c r="Z92" s="311"/>
      <c r="AA92" s="46"/>
    </row>
    <row r="93" spans="1:27" ht="21" customHeight="1" hidden="1">
      <c r="A93" s="1">
        <f>A92+0.1</f>
        <v>1.1</v>
      </c>
      <c r="B93" s="257"/>
      <c r="C93" s="1" t="e">
        <f>D92*10+D93</f>
        <v>#VALUE!</v>
      </c>
      <c r="D93" s="76">
        <f>VLOOKUP(K92,コード!$D$2:$F$5,3)</f>
        <v>1</v>
      </c>
      <c r="E93" s="281"/>
      <c r="F93" s="281"/>
      <c r="G93" s="305"/>
      <c r="H93" s="305"/>
      <c r="I93" s="305"/>
      <c r="J93" s="306"/>
      <c r="K93" s="313"/>
      <c r="L93" s="314"/>
      <c r="M93" s="314"/>
      <c r="N93" s="31" t="s">
        <v>70</v>
      </c>
      <c r="O93" s="277"/>
      <c r="P93" s="252"/>
      <c r="Q93" s="252"/>
      <c r="R93" s="252"/>
      <c r="S93" s="277"/>
      <c r="T93" s="252"/>
      <c r="U93" s="123"/>
      <c r="V93" s="118">
        <f t="shared" si="4"/>
        <v>0</v>
      </c>
      <c r="W93" s="119"/>
      <c r="X93" s="59">
        <f>IF(B92=99999,"",VLOOKUP(C93,'総括表'!$B$12:$C$64,2,0))</f>
      </c>
      <c r="Y93" s="119">
        <f t="shared" si="5"/>
      </c>
      <c r="Z93" s="312"/>
      <c r="AA93" s="46"/>
    </row>
    <row r="94" spans="1:27" ht="21" customHeight="1" hidden="1">
      <c r="A94" s="1">
        <f>RANK(B94,$B$14:$B$149,2)</f>
        <v>1</v>
      </c>
      <c r="B94" s="257">
        <f>IF(E94=0,99999,C95*100+COUNTIF($C$13:C95,C95))</f>
        <v>99999</v>
      </c>
      <c r="D94" s="1" t="e">
        <f>IF(Z94=$AB$9,36.5,LEFT(Z94,2))*1</f>
        <v>#VALUE!</v>
      </c>
      <c r="E94" s="280"/>
      <c r="F94" s="280"/>
      <c r="G94" s="303"/>
      <c r="H94" s="303"/>
      <c r="I94" s="303"/>
      <c r="J94" s="304"/>
      <c r="K94" s="315"/>
      <c r="L94" s="316"/>
      <c r="M94" s="316"/>
      <c r="N94" s="112" t="s">
        <v>68</v>
      </c>
      <c r="O94" s="278"/>
      <c r="P94" s="279"/>
      <c r="Q94" s="279"/>
      <c r="R94" s="53"/>
      <c r="S94" s="113"/>
      <c r="T94" s="114"/>
      <c r="U94" s="115"/>
      <c r="V94" s="115"/>
      <c r="W94" s="116"/>
      <c r="X94" s="54"/>
      <c r="Y94" s="117"/>
      <c r="Z94" s="311"/>
      <c r="AA94" s="46"/>
    </row>
    <row r="95" spans="1:27" ht="21" customHeight="1" hidden="1">
      <c r="A95" s="1">
        <f>A94+0.1</f>
        <v>1.1</v>
      </c>
      <c r="B95" s="257"/>
      <c r="C95" s="1" t="e">
        <f>D94*10+D95</f>
        <v>#VALUE!</v>
      </c>
      <c r="D95" s="76">
        <f>VLOOKUP(K94,コード!$D$2:$F$5,3)</f>
        <v>1</v>
      </c>
      <c r="E95" s="281"/>
      <c r="F95" s="281"/>
      <c r="G95" s="305"/>
      <c r="H95" s="305"/>
      <c r="I95" s="305"/>
      <c r="J95" s="306"/>
      <c r="K95" s="313"/>
      <c r="L95" s="314"/>
      <c r="M95" s="314"/>
      <c r="N95" s="31" t="s">
        <v>70</v>
      </c>
      <c r="O95" s="277"/>
      <c r="P95" s="252"/>
      <c r="Q95" s="252"/>
      <c r="R95" s="252"/>
      <c r="S95" s="277"/>
      <c r="T95" s="252"/>
      <c r="U95" s="123"/>
      <c r="V95" s="118">
        <f t="shared" si="4"/>
        <v>0</v>
      </c>
      <c r="W95" s="119"/>
      <c r="X95" s="59">
        <f>IF(B94=99999,"",VLOOKUP(C95,'総括表'!$B$12:$C$64,2,0))</f>
      </c>
      <c r="Y95" s="119">
        <f t="shared" si="5"/>
      </c>
      <c r="Z95" s="312"/>
      <c r="AA95" s="46"/>
    </row>
    <row r="96" spans="1:27" ht="21" customHeight="1" hidden="1">
      <c r="A96" s="1">
        <f>RANK(B96,$B$14:$B$149,2)</f>
        <v>1</v>
      </c>
      <c r="B96" s="257">
        <f>IF(E96=0,99999,C97*100+COUNTIF($C$13:C97,C97))</f>
        <v>99999</v>
      </c>
      <c r="D96" s="1" t="e">
        <f>IF(Z96=$AB$9,36.5,LEFT(Z96,2))*1</f>
        <v>#VALUE!</v>
      </c>
      <c r="E96" s="280"/>
      <c r="F96" s="280"/>
      <c r="G96" s="303"/>
      <c r="H96" s="303"/>
      <c r="I96" s="303"/>
      <c r="J96" s="304"/>
      <c r="K96" s="315"/>
      <c r="L96" s="316"/>
      <c r="M96" s="316"/>
      <c r="N96" s="112" t="s">
        <v>68</v>
      </c>
      <c r="O96" s="278"/>
      <c r="P96" s="279"/>
      <c r="Q96" s="279"/>
      <c r="R96" s="53"/>
      <c r="S96" s="113"/>
      <c r="T96" s="114"/>
      <c r="U96" s="115"/>
      <c r="V96" s="115"/>
      <c r="W96" s="116"/>
      <c r="X96" s="54"/>
      <c r="Y96" s="117"/>
      <c r="Z96" s="311"/>
      <c r="AA96" s="46"/>
    </row>
    <row r="97" spans="1:27" ht="21" customHeight="1" hidden="1">
      <c r="A97" s="1">
        <f>A96+0.1</f>
        <v>1.1</v>
      </c>
      <c r="B97" s="257"/>
      <c r="C97" s="1" t="e">
        <f>D96*10+D97</f>
        <v>#VALUE!</v>
      </c>
      <c r="D97" s="76">
        <f>VLOOKUP(K96,コード!$D$2:$F$5,3)</f>
        <v>1</v>
      </c>
      <c r="E97" s="281"/>
      <c r="F97" s="281"/>
      <c r="G97" s="305"/>
      <c r="H97" s="305"/>
      <c r="I97" s="305"/>
      <c r="J97" s="306"/>
      <c r="K97" s="313"/>
      <c r="L97" s="314"/>
      <c r="M97" s="314"/>
      <c r="N97" s="31" t="s">
        <v>70</v>
      </c>
      <c r="O97" s="277"/>
      <c r="P97" s="252"/>
      <c r="Q97" s="252"/>
      <c r="R97" s="252"/>
      <c r="S97" s="277"/>
      <c r="T97" s="252"/>
      <c r="U97" s="123"/>
      <c r="V97" s="118">
        <f t="shared" si="4"/>
        <v>0</v>
      </c>
      <c r="W97" s="119"/>
      <c r="X97" s="59">
        <f>IF(B96=99999,"",VLOOKUP(C97,'総括表'!$B$12:$C$64,2,0))</f>
      </c>
      <c r="Y97" s="119">
        <f t="shared" si="5"/>
      </c>
      <c r="Z97" s="312"/>
      <c r="AA97" s="46"/>
    </row>
    <row r="98" spans="1:27" ht="21" customHeight="1" hidden="1">
      <c r="A98" s="1">
        <f>RANK(B98,$B$14:$B$149,2)</f>
        <v>1</v>
      </c>
      <c r="B98" s="257">
        <f>IF(E98=0,99999,C99*100+COUNTIF($C$13:C99,C99))</f>
        <v>99999</v>
      </c>
      <c r="D98" s="1" t="e">
        <f>IF(Z98=$AB$9,36.5,LEFT(Z98,2))*1</f>
        <v>#VALUE!</v>
      </c>
      <c r="E98" s="280"/>
      <c r="F98" s="280"/>
      <c r="G98" s="303"/>
      <c r="H98" s="303"/>
      <c r="I98" s="303"/>
      <c r="J98" s="304"/>
      <c r="K98" s="315"/>
      <c r="L98" s="316"/>
      <c r="M98" s="316"/>
      <c r="N98" s="112" t="s">
        <v>68</v>
      </c>
      <c r="O98" s="278"/>
      <c r="P98" s="279"/>
      <c r="Q98" s="279"/>
      <c r="R98" s="53"/>
      <c r="S98" s="113"/>
      <c r="T98" s="114"/>
      <c r="U98" s="115"/>
      <c r="V98" s="115"/>
      <c r="W98" s="116"/>
      <c r="X98" s="54"/>
      <c r="Y98" s="117"/>
      <c r="Z98" s="311"/>
      <c r="AA98" s="46"/>
    </row>
    <row r="99" spans="1:27" ht="21" customHeight="1" hidden="1">
      <c r="A99" s="1">
        <f>A98+0.1</f>
        <v>1.1</v>
      </c>
      <c r="B99" s="257"/>
      <c r="C99" s="1" t="e">
        <f>D98*10+D99</f>
        <v>#VALUE!</v>
      </c>
      <c r="D99" s="76">
        <f>VLOOKUP(K98,コード!$D$2:$F$5,3)</f>
        <v>1</v>
      </c>
      <c r="E99" s="281"/>
      <c r="F99" s="281"/>
      <c r="G99" s="305"/>
      <c r="H99" s="305"/>
      <c r="I99" s="305"/>
      <c r="J99" s="306"/>
      <c r="K99" s="313"/>
      <c r="L99" s="314"/>
      <c r="M99" s="314"/>
      <c r="N99" s="31" t="s">
        <v>70</v>
      </c>
      <c r="O99" s="277"/>
      <c r="P99" s="252"/>
      <c r="Q99" s="252"/>
      <c r="R99" s="252"/>
      <c r="S99" s="277"/>
      <c r="T99" s="252"/>
      <c r="U99" s="123"/>
      <c r="V99" s="118">
        <f t="shared" si="4"/>
        <v>0</v>
      </c>
      <c r="W99" s="119"/>
      <c r="X99" s="59">
        <f>IF(B98=99999,"",VLOOKUP(C99,'総括表'!$B$12:$C$64,2,0))</f>
      </c>
      <c r="Y99" s="119">
        <f t="shared" si="5"/>
      </c>
      <c r="Z99" s="312"/>
      <c r="AA99" s="46"/>
    </row>
    <row r="100" spans="1:27" ht="21" customHeight="1" hidden="1">
      <c r="A100" s="1">
        <f>RANK(B100,$B$14:$B$149,2)</f>
        <v>1</v>
      </c>
      <c r="B100" s="257">
        <f>IF(E100=0,99999,C101*100+COUNTIF($C$13:C101,C101))</f>
        <v>99999</v>
      </c>
      <c r="D100" s="1" t="e">
        <f>IF(Z100=$AB$9,36.5,LEFT(Z100,2))*1</f>
        <v>#VALUE!</v>
      </c>
      <c r="E100" s="280"/>
      <c r="F100" s="280"/>
      <c r="G100" s="303"/>
      <c r="H100" s="303"/>
      <c r="I100" s="303"/>
      <c r="J100" s="304"/>
      <c r="K100" s="315"/>
      <c r="L100" s="316"/>
      <c r="M100" s="316"/>
      <c r="N100" s="112" t="s">
        <v>68</v>
      </c>
      <c r="O100" s="278"/>
      <c r="P100" s="279"/>
      <c r="Q100" s="279"/>
      <c r="R100" s="53"/>
      <c r="S100" s="113"/>
      <c r="T100" s="114"/>
      <c r="U100" s="115"/>
      <c r="V100" s="115"/>
      <c r="W100" s="116"/>
      <c r="X100" s="54"/>
      <c r="Y100" s="117"/>
      <c r="Z100" s="311"/>
      <c r="AA100" s="46"/>
    </row>
    <row r="101" spans="1:27" ht="21" customHeight="1" hidden="1">
      <c r="A101" s="1">
        <f>A100+0.1</f>
        <v>1.1</v>
      </c>
      <c r="B101" s="257"/>
      <c r="C101" s="1" t="e">
        <f>D100*10+D101</f>
        <v>#VALUE!</v>
      </c>
      <c r="D101" s="76">
        <f>VLOOKUP(K100,コード!$D$2:$F$5,3)</f>
        <v>1</v>
      </c>
      <c r="E101" s="281"/>
      <c r="F101" s="281"/>
      <c r="G101" s="305"/>
      <c r="H101" s="305"/>
      <c r="I101" s="305"/>
      <c r="J101" s="306"/>
      <c r="K101" s="313"/>
      <c r="L101" s="314"/>
      <c r="M101" s="314"/>
      <c r="N101" s="31" t="s">
        <v>70</v>
      </c>
      <c r="O101" s="277"/>
      <c r="P101" s="252"/>
      <c r="Q101" s="252"/>
      <c r="R101" s="252"/>
      <c r="S101" s="277"/>
      <c r="T101" s="252"/>
      <c r="U101" s="123"/>
      <c r="V101" s="118">
        <f t="shared" si="4"/>
        <v>0</v>
      </c>
      <c r="W101" s="119"/>
      <c r="X101" s="59">
        <f>IF(B100=99999,"",VLOOKUP(C101,'総括表'!$B$12:$C$64,2,0))</f>
      </c>
      <c r="Y101" s="119">
        <f t="shared" si="5"/>
      </c>
      <c r="Z101" s="312"/>
      <c r="AA101" s="46"/>
    </row>
    <row r="102" spans="1:27" ht="21" customHeight="1" hidden="1">
      <c r="A102" s="1">
        <f>RANK(B102,$B$14:$B$149,2)</f>
        <v>1</v>
      </c>
      <c r="B102" s="257">
        <f>IF(E102=0,99999,C103*100+COUNTIF($C$13:C103,C103))</f>
        <v>99999</v>
      </c>
      <c r="D102" s="1" t="e">
        <f>IF(Z102=$AB$9,36.5,LEFT(Z102,2))*1</f>
        <v>#VALUE!</v>
      </c>
      <c r="E102" s="280"/>
      <c r="F102" s="280"/>
      <c r="G102" s="303"/>
      <c r="H102" s="303"/>
      <c r="I102" s="303"/>
      <c r="J102" s="304"/>
      <c r="K102" s="315"/>
      <c r="L102" s="316"/>
      <c r="M102" s="316"/>
      <c r="N102" s="112" t="s">
        <v>68</v>
      </c>
      <c r="O102" s="278"/>
      <c r="P102" s="279"/>
      <c r="Q102" s="279"/>
      <c r="R102" s="53"/>
      <c r="S102" s="113"/>
      <c r="T102" s="114"/>
      <c r="U102" s="115"/>
      <c r="V102" s="115"/>
      <c r="W102" s="116"/>
      <c r="X102" s="54"/>
      <c r="Y102" s="117"/>
      <c r="Z102" s="311"/>
      <c r="AA102" s="46"/>
    </row>
    <row r="103" spans="1:27" ht="21" customHeight="1" hidden="1">
      <c r="A103" s="1">
        <f>A102+0.1</f>
        <v>1.1</v>
      </c>
      <c r="B103" s="257"/>
      <c r="C103" s="1" t="e">
        <f>D102*10+D103</f>
        <v>#VALUE!</v>
      </c>
      <c r="D103" s="76">
        <f>VLOOKUP(K102,コード!$D$2:$F$5,3)</f>
        <v>1</v>
      </c>
      <c r="E103" s="281"/>
      <c r="F103" s="281"/>
      <c r="G103" s="305"/>
      <c r="H103" s="305"/>
      <c r="I103" s="305"/>
      <c r="J103" s="306"/>
      <c r="K103" s="313"/>
      <c r="L103" s="314"/>
      <c r="M103" s="314"/>
      <c r="N103" s="31" t="s">
        <v>70</v>
      </c>
      <c r="O103" s="277"/>
      <c r="P103" s="252"/>
      <c r="Q103" s="252"/>
      <c r="R103" s="252"/>
      <c r="S103" s="277"/>
      <c r="T103" s="252"/>
      <c r="U103" s="123"/>
      <c r="V103" s="118">
        <f t="shared" si="4"/>
        <v>0</v>
      </c>
      <c r="W103" s="119"/>
      <c r="X103" s="59">
        <f>IF(B102=99999,"",VLOOKUP(C103,'総括表'!$B$12:$C$64,2,0))</f>
      </c>
      <c r="Y103" s="119">
        <f t="shared" si="5"/>
      </c>
      <c r="Z103" s="312"/>
      <c r="AA103" s="46"/>
    </row>
    <row r="104" spans="1:27" ht="21" customHeight="1" hidden="1">
      <c r="A104" s="1">
        <f>RANK(B104,$B$14:$B$149,2)</f>
        <v>1</v>
      </c>
      <c r="B104" s="257">
        <f>IF(E104=0,99999,C105*100+COUNTIF($C$13:C105,C105))</f>
        <v>99999</v>
      </c>
      <c r="D104" s="1" t="e">
        <f>IF(Z104=$AB$9,36.5,LEFT(Z104,2))*1</f>
        <v>#VALUE!</v>
      </c>
      <c r="E104" s="280"/>
      <c r="F104" s="280"/>
      <c r="G104" s="303"/>
      <c r="H104" s="303"/>
      <c r="I104" s="303"/>
      <c r="J104" s="304"/>
      <c r="K104" s="315"/>
      <c r="L104" s="316"/>
      <c r="M104" s="316"/>
      <c r="N104" s="112" t="s">
        <v>68</v>
      </c>
      <c r="O104" s="278"/>
      <c r="P104" s="279"/>
      <c r="Q104" s="279"/>
      <c r="R104" s="53"/>
      <c r="S104" s="113"/>
      <c r="T104" s="114"/>
      <c r="U104" s="115"/>
      <c r="V104" s="115"/>
      <c r="W104" s="116"/>
      <c r="X104" s="54"/>
      <c r="Y104" s="117"/>
      <c r="Z104" s="311"/>
      <c r="AA104" s="46"/>
    </row>
    <row r="105" spans="1:27" ht="21" customHeight="1" hidden="1">
      <c r="A105" s="1">
        <f>A104+0.1</f>
        <v>1.1</v>
      </c>
      <c r="B105" s="257"/>
      <c r="C105" s="1" t="e">
        <f>D104*10+D105</f>
        <v>#VALUE!</v>
      </c>
      <c r="D105" s="76">
        <f>VLOOKUP(K104,コード!$D$2:$F$5,3)</f>
        <v>1</v>
      </c>
      <c r="E105" s="281"/>
      <c r="F105" s="281"/>
      <c r="G105" s="305"/>
      <c r="H105" s="305"/>
      <c r="I105" s="305"/>
      <c r="J105" s="306"/>
      <c r="K105" s="313"/>
      <c r="L105" s="314"/>
      <c r="M105" s="314"/>
      <c r="N105" s="31" t="s">
        <v>70</v>
      </c>
      <c r="O105" s="277"/>
      <c r="P105" s="252"/>
      <c r="Q105" s="252"/>
      <c r="R105" s="252"/>
      <c r="S105" s="277"/>
      <c r="T105" s="252"/>
      <c r="U105" s="123"/>
      <c r="V105" s="118">
        <f t="shared" si="4"/>
        <v>0</v>
      </c>
      <c r="W105" s="119"/>
      <c r="X105" s="59">
        <f>IF(B104=99999,"",VLOOKUP(C105,'総括表'!$B$12:$C$64,2,0))</f>
      </c>
      <c r="Y105" s="119">
        <f t="shared" si="5"/>
      </c>
      <c r="Z105" s="312"/>
      <c r="AA105" s="46"/>
    </row>
    <row r="106" spans="1:27" ht="21" customHeight="1" hidden="1">
      <c r="A106" s="1">
        <f>RANK(B106,$B$14:$B$149,2)</f>
        <v>1</v>
      </c>
      <c r="B106" s="257">
        <f>IF(E106=0,99999,C107*100+COUNTIF($C$13:C107,C107))</f>
        <v>99999</v>
      </c>
      <c r="D106" s="1" t="e">
        <f>IF(Z106=$AB$9,36.5,LEFT(Z106,2))*1</f>
        <v>#VALUE!</v>
      </c>
      <c r="E106" s="280"/>
      <c r="F106" s="280"/>
      <c r="G106" s="303"/>
      <c r="H106" s="303"/>
      <c r="I106" s="303"/>
      <c r="J106" s="304"/>
      <c r="K106" s="315"/>
      <c r="L106" s="316"/>
      <c r="M106" s="316"/>
      <c r="N106" s="112" t="s">
        <v>68</v>
      </c>
      <c r="O106" s="278"/>
      <c r="P106" s="279"/>
      <c r="Q106" s="279"/>
      <c r="R106" s="53"/>
      <c r="S106" s="113"/>
      <c r="T106" s="114"/>
      <c r="U106" s="115"/>
      <c r="V106" s="115"/>
      <c r="W106" s="116"/>
      <c r="X106" s="54"/>
      <c r="Y106" s="117"/>
      <c r="Z106" s="311"/>
      <c r="AA106" s="46"/>
    </row>
    <row r="107" spans="1:27" ht="21" customHeight="1" hidden="1">
      <c r="A107" s="1">
        <f>A106+0.1</f>
        <v>1.1</v>
      </c>
      <c r="B107" s="257"/>
      <c r="C107" s="1" t="e">
        <f>D106*10+D107</f>
        <v>#VALUE!</v>
      </c>
      <c r="D107" s="76">
        <f>VLOOKUP(K106,コード!$D$2:$F$5,3)</f>
        <v>1</v>
      </c>
      <c r="E107" s="281"/>
      <c r="F107" s="281"/>
      <c r="G107" s="305"/>
      <c r="H107" s="305"/>
      <c r="I107" s="305"/>
      <c r="J107" s="306"/>
      <c r="K107" s="313"/>
      <c r="L107" s="314"/>
      <c r="M107" s="314"/>
      <c r="N107" s="31" t="s">
        <v>70</v>
      </c>
      <c r="O107" s="277"/>
      <c r="P107" s="252"/>
      <c r="Q107" s="252"/>
      <c r="R107" s="252"/>
      <c r="S107" s="277"/>
      <c r="T107" s="252"/>
      <c r="U107" s="123"/>
      <c r="V107" s="118">
        <f t="shared" si="4"/>
        <v>0</v>
      </c>
      <c r="W107" s="119"/>
      <c r="X107" s="59">
        <f>IF(B106=99999,"",VLOOKUP(C107,'総括表'!$B$12:$C$64,2,0))</f>
      </c>
      <c r="Y107" s="119">
        <f t="shared" si="5"/>
      </c>
      <c r="Z107" s="312"/>
      <c r="AA107" s="46"/>
    </row>
    <row r="108" spans="1:27" ht="21" customHeight="1" hidden="1">
      <c r="A108" s="1">
        <f>RANK(B108,$B$14:$B$149,2)</f>
        <v>1</v>
      </c>
      <c r="B108" s="257">
        <f>IF(E108=0,99999,C109*100+COUNTIF($C$13:C109,C109))</f>
        <v>99999</v>
      </c>
      <c r="D108" s="1" t="e">
        <f>IF(Z108=$AB$9,36.5,LEFT(Z108,2))*1</f>
        <v>#VALUE!</v>
      </c>
      <c r="E108" s="280"/>
      <c r="F108" s="280"/>
      <c r="G108" s="303"/>
      <c r="H108" s="303"/>
      <c r="I108" s="303"/>
      <c r="J108" s="304"/>
      <c r="K108" s="315"/>
      <c r="L108" s="316"/>
      <c r="M108" s="316"/>
      <c r="N108" s="112" t="s">
        <v>68</v>
      </c>
      <c r="O108" s="278"/>
      <c r="P108" s="279"/>
      <c r="Q108" s="279"/>
      <c r="R108" s="53"/>
      <c r="S108" s="113"/>
      <c r="T108" s="114"/>
      <c r="U108" s="115"/>
      <c r="V108" s="115"/>
      <c r="W108" s="116"/>
      <c r="X108" s="54"/>
      <c r="Y108" s="117"/>
      <c r="Z108" s="311"/>
      <c r="AA108" s="46"/>
    </row>
    <row r="109" spans="1:27" ht="21" customHeight="1" hidden="1">
      <c r="A109" s="1">
        <f>A108+0.1</f>
        <v>1.1</v>
      </c>
      <c r="B109" s="257"/>
      <c r="C109" s="1" t="e">
        <f>D108*10+D109</f>
        <v>#VALUE!</v>
      </c>
      <c r="D109" s="76">
        <f>VLOOKUP(K108,コード!$D$2:$F$5,3)</f>
        <v>1</v>
      </c>
      <c r="E109" s="281"/>
      <c r="F109" s="281"/>
      <c r="G109" s="305"/>
      <c r="H109" s="305"/>
      <c r="I109" s="305"/>
      <c r="J109" s="306"/>
      <c r="K109" s="313"/>
      <c r="L109" s="314"/>
      <c r="M109" s="314"/>
      <c r="N109" s="31" t="s">
        <v>70</v>
      </c>
      <c r="O109" s="277"/>
      <c r="P109" s="252"/>
      <c r="Q109" s="252"/>
      <c r="R109" s="252"/>
      <c r="S109" s="277"/>
      <c r="T109" s="252"/>
      <c r="U109" s="123"/>
      <c r="V109" s="118">
        <f t="shared" si="4"/>
        <v>0</v>
      </c>
      <c r="W109" s="119"/>
      <c r="X109" s="59">
        <f>IF(B108=99999,"",VLOOKUP(C109,'総括表'!$B$12:$C$64,2,0))</f>
      </c>
      <c r="Y109" s="119">
        <f t="shared" si="5"/>
      </c>
      <c r="Z109" s="312"/>
      <c r="AA109" s="46"/>
    </row>
    <row r="110" spans="1:27" ht="21" customHeight="1" hidden="1">
      <c r="A110" s="1">
        <f>RANK(B110,$B$14:$B$149,2)</f>
        <v>1</v>
      </c>
      <c r="B110" s="257">
        <f>IF(E110=0,99999,C111*100+COUNTIF($C$13:C111,C111))</f>
        <v>99999</v>
      </c>
      <c r="D110" s="1" t="e">
        <f>IF(Z110=$AB$9,36.5,LEFT(Z110,2))*1</f>
        <v>#VALUE!</v>
      </c>
      <c r="E110" s="280"/>
      <c r="F110" s="280"/>
      <c r="G110" s="303"/>
      <c r="H110" s="303"/>
      <c r="I110" s="303"/>
      <c r="J110" s="304"/>
      <c r="K110" s="315"/>
      <c r="L110" s="316"/>
      <c r="M110" s="316"/>
      <c r="N110" s="112" t="s">
        <v>68</v>
      </c>
      <c r="O110" s="278"/>
      <c r="P110" s="279"/>
      <c r="Q110" s="279"/>
      <c r="R110" s="53"/>
      <c r="S110" s="113"/>
      <c r="T110" s="114"/>
      <c r="U110" s="115"/>
      <c r="V110" s="115"/>
      <c r="W110" s="116"/>
      <c r="X110" s="54"/>
      <c r="Y110" s="117"/>
      <c r="Z110" s="311"/>
      <c r="AA110" s="46"/>
    </row>
    <row r="111" spans="1:27" ht="21" customHeight="1" hidden="1">
      <c r="A111" s="1">
        <f>A110+0.1</f>
        <v>1.1</v>
      </c>
      <c r="B111" s="257"/>
      <c r="C111" s="1" t="e">
        <f>D110*10+D111</f>
        <v>#VALUE!</v>
      </c>
      <c r="D111" s="76">
        <f>VLOOKUP(K110,コード!$D$2:$F$5,3)</f>
        <v>1</v>
      </c>
      <c r="E111" s="281"/>
      <c r="F111" s="281"/>
      <c r="G111" s="305"/>
      <c r="H111" s="305"/>
      <c r="I111" s="305"/>
      <c r="J111" s="306"/>
      <c r="K111" s="313"/>
      <c r="L111" s="314"/>
      <c r="M111" s="314"/>
      <c r="N111" s="31" t="s">
        <v>70</v>
      </c>
      <c r="O111" s="277"/>
      <c r="P111" s="252"/>
      <c r="Q111" s="252"/>
      <c r="R111" s="252"/>
      <c r="S111" s="277"/>
      <c r="T111" s="252"/>
      <c r="U111" s="123"/>
      <c r="V111" s="118">
        <f t="shared" si="4"/>
        <v>0</v>
      </c>
      <c r="W111" s="119"/>
      <c r="X111" s="59">
        <f>IF(B110=99999,"",VLOOKUP(C111,'総括表'!$B$12:$C$64,2,0))</f>
      </c>
      <c r="Y111" s="119">
        <f t="shared" si="5"/>
      </c>
      <c r="Z111" s="312"/>
      <c r="AA111" s="46"/>
    </row>
    <row r="112" spans="1:27" ht="21" customHeight="1" hidden="1">
      <c r="A112" s="1">
        <f>RANK(B112,$B$14:$B$149,2)</f>
        <v>1</v>
      </c>
      <c r="B112" s="257">
        <f>IF(E112=0,99999,C113*100+COUNTIF($C$13:C113,C113))</f>
        <v>99999</v>
      </c>
      <c r="D112" s="1" t="e">
        <f>IF(Z112=$AB$9,36.5,LEFT(Z112,2))*1</f>
        <v>#VALUE!</v>
      </c>
      <c r="E112" s="280"/>
      <c r="F112" s="280"/>
      <c r="G112" s="303"/>
      <c r="H112" s="303"/>
      <c r="I112" s="303"/>
      <c r="J112" s="304"/>
      <c r="K112" s="315"/>
      <c r="L112" s="316"/>
      <c r="M112" s="316"/>
      <c r="N112" s="112" t="s">
        <v>68</v>
      </c>
      <c r="O112" s="278"/>
      <c r="P112" s="279"/>
      <c r="Q112" s="279"/>
      <c r="R112" s="53"/>
      <c r="S112" s="113"/>
      <c r="T112" s="114"/>
      <c r="U112" s="115"/>
      <c r="V112" s="115"/>
      <c r="W112" s="116"/>
      <c r="X112" s="54"/>
      <c r="Y112" s="117"/>
      <c r="Z112" s="311"/>
      <c r="AA112" s="46"/>
    </row>
    <row r="113" spans="1:27" ht="21" customHeight="1" hidden="1">
      <c r="A113" s="1">
        <f>A112+0.1</f>
        <v>1.1</v>
      </c>
      <c r="B113" s="257"/>
      <c r="C113" s="1" t="e">
        <f>D112*10+D113</f>
        <v>#VALUE!</v>
      </c>
      <c r="D113" s="76">
        <f>VLOOKUP(K112,コード!$D$2:$F$5,3)</f>
        <v>1</v>
      </c>
      <c r="E113" s="281"/>
      <c r="F113" s="281"/>
      <c r="G113" s="305"/>
      <c r="H113" s="305"/>
      <c r="I113" s="305"/>
      <c r="J113" s="306"/>
      <c r="K113" s="313"/>
      <c r="L113" s="314"/>
      <c r="M113" s="314"/>
      <c r="N113" s="31" t="s">
        <v>70</v>
      </c>
      <c r="O113" s="277"/>
      <c r="P113" s="252"/>
      <c r="Q113" s="252"/>
      <c r="R113" s="252"/>
      <c r="S113" s="277"/>
      <c r="T113" s="252"/>
      <c r="U113" s="123"/>
      <c r="V113" s="118">
        <f t="shared" si="4"/>
        <v>0</v>
      </c>
      <c r="W113" s="119"/>
      <c r="X113" s="59">
        <f>IF(B112=99999,"",VLOOKUP(C113,'総括表'!$B$12:$C$64,2,0))</f>
      </c>
      <c r="Y113" s="119">
        <f t="shared" si="5"/>
      </c>
      <c r="Z113" s="312"/>
      <c r="AA113" s="46"/>
    </row>
    <row r="114" spans="1:27" ht="21" customHeight="1" hidden="1">
      <c r="A114" s="1">
        <f>RANK(B114,$B$14:$B$149,2)</f>
        <v>1</v>
      </c>
      <c r="B114" s="257">
        <f>IF(E114=0,99999,C115*100+COUNTIF($C$13:C115,C115))</f>
        <v>99999</v>
      </c>
      <c r="D114" s="1" t="e">
        <f>IF(Z114=$AB$9,36.5,LEFT(Z114,2))*1</f>
        <v>#VALUE!</v>
      </c>
      <c r="E114" s="280"/>
      <c r="F114" s="280"/>
      <c r="G114" s="303"/>
      <c r="H114" s="303"/>
      <c r="I114" s="303"/>
      <c r="J114" s="304"/>
      <c r="K114" s="315"/>
      <c r="L114" s="316"/>
      <c r="M114" s="316"/>
      <c r="N114" s="112" t="s">
        <v>68</v>
      </c>
      <c r="O114" s="278"/>
      <c r="P114" s="279"/>
      <c r="Q114" s="279"/>
      <c r="R114" s="53"/>
      <c r="S114" s="113"/>
      <c r="T114" s="114"/>
      <c r="U114" s="115"/>
      <c r="V114" s="115"/>
      <c r="W114" s="116"/>
      <c r="X114" s="54"/>
      <c r="Y114" s="117"/>
      <c r="Z114" s="311"/>
      <c r="AA114" s="46"/>
    </row>
    <row r="115" spans="1:27" ht="21" customHeight="1" hidden="1">
      <c r="A115" s="1">
        <f>A114+0.1</f>
        <v>1.1</v>
      </c>
      <c r="B115" s="257"/>
      <c r="C115" s="1" t="e">
        <f>D114*10+D115</f>
        <v>#VALUE!</v>
      </c>
      <c r="D115" s="76">
        <f>VLOOKUP(K114,コード!$D$2:$F$5,3)</f>
        <v>1</v>
      </c>
      <c r="E115" s="281"/>
      <c r="F115" s="281"/>
      <c r="G115" s="305"/>
      <c r="H115" s="305"/>
      <c r="I115" s="305"/>
      <c r="J115" s="306"/>
      <c r="K115" s="313"/>
      <c r="L115" s="314"/>
      <c r="M115" s="314"/>
      <c r="N115" s="31" t="s">
        <v>70</v>
      </c>
      <c r="O115" s="277"/>
      <c r="P115" s="252"/>
      <c r="Q115" s="252"/>
      <c r="R115" s="252"/>
      <c r="S115" s="277"/>
      <c r="T115" s="252"/>
      <c r="U115" s="123"/>
      <c r="V115" s="118">
        <f t="shared" si="4"/>
        <v>0</v>
      </c>
      <c r="W115" s="119"/>
      <c r="X115" s="59">
        <f>IF(B114=99999,"",VLOOKUP(C115,'総括表'!$B$12:$C$64,2,0))</f>
      </c>
      <c r="Y115" s="119">
        <f t="shared" si="5"/>
      </c>
      <c r="Z115" s="312"/>
      <c r="AA115" s="46"/>
    </row>
    <row r="116" spans="1:27" ht="21" customHeight="1" hidden="1">
      <c r="A116" s="1">
        <f>RANK(B116,$B$14:$B$149,2)</f>
        <v>1</v>
      </c>
      <c r="B116" s="257">
        <f>IF(E116=0,99999,C117*100+COUNTIF($C$13:C117,C117))</f>
        <v>99999</v>
      </c>
      <c r="D116" s="1" t="e">
        <f>IF(Z116=$AB$9,36.5,LEFT(Z116,2))*1</f>
        <v>#VALUE!</v>
      </c>
      <c r="E116" s="280"/>
      <c r="F116" s="280"/>
      <c r="G116" s="303"/>
      <c r="H116" s="303"/>
      <c r="I116" s="303"/>
      <c r="J116" s="304"/>
      <c r="K116" s="315"/>
      <c r="L116" s="316"/>
      <c r="M116" s="316"/>
      <c r="N116" s="112" t="s">
        <v>68</v>
      </c>
      <c r="O116" s="278"/>
      <c r="P116" s="279"/>
      <c r="Q116" s="279"/>
      <c r="R116" s="53"/>
      <c r="S116" s="113"/>
      <c r="T116" s="114"/>
      <c r="U116" s="115"/>
      <c r="V116" s="115"/>
      <c r="W116" s="116"/>
      <c r="X116" s="54"/>
      <c r="Y116" s="117"/>
      <c r="Z116" s="311"/>
      <c r="AA116" s="46"/>
    </row>
    <row r="117" spans="1:27" ht="21" customHeight="1" hidden="1">
      <c r="A117" s="1">
        <f>A116+0.1</f>
        <v>1.1</v>
      </c>
      <c r="B117" s="257"/>
      <c r="C117" s="1" t="e">
        <f>D116*10+D117</f>
        <v>#VALUE!</v>
      </c>
      <c r="D117" s="76">
        <f>VLOOKUP(K116,コード!$D$2:$F$5,3)</f>
        <v>1</v>
      </c>
      <c r="E117" s="281"/>
      <c r="F117" s="281"/>
      <c r="G117" s="305"/>
      <c r="H117" s="305"/>
      <c r="I117" s="305"/>
      <c r="J117" s="306"/>
      <c r="K117" s="313"/>
      <c r="L117" s="314"/>
      <c r="M117" s="314"/>
      <c r="N117" s="31" t="s">
        <v>70</v>
      </c>
      <c r="O117" s="277"/>
      <c r="P117" s="252"/>
      <c r="Q117" s="252"/>
      <c r="R117" s="252"/>
      <c r="S117" s="277"/>
      <c r="T117" s="252"/>
      <c r="U117" s="123"/>
      <c r="V117" s="118">
        <f t="shared" si="4"/>
        <v>0</v>
      </c>
      <c r="W117" s="119"/>
      <c r="X117" s="59">
        <f>IF(B116=99999,"",VLOOKUP(C117,'総括表'!$B$12:$C$64,2,0))</f>
      </c>
      <c r="Y117" s="119">
        <f t="shared" si="5"/>
      </c>
      <c r="Z117" s="312"/>
      <c r="AA117" s="46"/>
    </row>
    <row r="118" spans="1:27" ht="21" customHeight="1" hidden="1">
      <c r="A118" s="1">
        <f>RANK(B118,$B$14:$B$149,2)</f>
        <v>1</v>
      </c>
      <c r="B118" s="257">
        <f>IF(E118=0,99999,C119*100+COUNTIF($C$13:C119,C119))</f>
        <v>99999</v>
      </c>
      <c r="D118" s="1" t="e">
        <f>IF(Z118=$AB$9,36.5,LEFT(Z118,2))*1</f>
        <v>#VALUE!</v>
      </c>
      <c r="E118" s="280"/>
      <c r="F118" s="280"/>
      <c r="G118" s="303"/>
      <c r="H118" s="303"/>
      <c r="I118" s="303"/>
      <c r="J118" s="304"/>
      <c r="K118" s="315"/>
      <c r="L118" s="316"/>
      <c r="M118" s="316"/>
      <c r="N118" s="112" t="s">
        <v>68</v>
      </c>
      <c r="O118" s="278"/>
      <c r="P118" s="279"/>
      <c r="Q118" s="279"/>
      <c r="R118" s="53"/>
      <c r="S118" s="113"/>
      <c r="T118" s="114"/>
      <c r="U118" s="115"/>
      <c r="V118" s="115"/>
      <c r="W118" s="116"/>
      <c r="X118" s="54"/>
      <c r="Y118" s="117"/>
      <c r="Z118" s="311"/>
      <c r="AA118" s="46"/>
    </row>
    <row r="119" spans="1:27" ht="21" customHeight="1" hidden="1">
      <c r="A119" s="1">
        <f>A118+0.1</f>
        <v>1.1</v>
      </c>
      <c r="B119" s="257"/>
      <c r="C119" s="1" t="e">
        <f>D118*10+D119</f>
        <v>#VALUE!</v>
      </c>
      <c r="D119" s="76">
        <f>VLOOKUP(K118,コード!$D$2:$F$5,3)</f>
        <v>1</v>
      </c>
      <c r="E119" s="281"/>
      <c r="F119" s="281"/>
      <c r="G119" s="305"/>
      <c r="H119" s="305"/>
      <c r="I119" s="305"/>
      <c r="J119" s="306"/>
      <c r="K119" s="313"/>
      <c r="L119" s="314"/>
      <c r="M119" s="314"/>
      <c r="N119" s="31" t="s">
        <v>70</v>
      </c>
      <c r="O119" s="277"/>
      <c r="P119" s="252"/>
      <c r="Q119" s="252"/>
      <c r="R119" s="252"/>
      <c r="S119" s="277"/>
      <c r="T119" s="252"/>
      <c r="U119" s="123"/>
      <c r="V119" s="118">
        <f t="shared" si="4"/>
        <v>0</v>
      </c>
      <c r="W119" s="119"/>
      <c r="X119" s="59">
        <f>IF(B118=99999,"",VLOOKUP(C119,'総括表'!$B$12:$C$64,2,0))</f>
      </c>
      <c r="Y119" s="119">
        <f t="shared" si="5"/>
      </c>
      <c r="Z119" s="312"/>
      <c r="AA119" s="46"/>
    </row>
    <row r="120" spans="1:27" ht="21" customHeight="1" hidden="1">
      <c r="A120" s="1">
        <f>RANK(B120,$B$14:$B$149,2)</f>
        <v>1</v>
      </c>
      <c r="B120" s="257">
        <f>IF(E120=0,99999,C121*100+COUNTIF($C$13:C121,C121))</f>
        <v>99999</v>
      </c>
      <c r="D120" s="1" t="e">
        <f>IF(Z120=$AB$9,36.5,LEFT(Z120,2))*1</f>
        <v>#VALUE!</v>
      </c>
      <c r="E120" s="280"/>
      <c r="F120" s="280"/>
      <c r="G120" s="303"/>
      <c r="H120" s="303"/>
      <c r="I120" s="303"/>
      <c r="J120" s="304"/>
      <c r="K120" s="315"/>
      <c r="L120" s="316"/>
      <c r="M120" s="316"/>
      <c r="N120" s="112" t="s">
        <v>68</v>
      </c>
      <c r="O120" s="278"/>
      <c r="P120" s="279"/>
      <c r="Q120" s="279"/>
      <c r="R120" s="53"/>
      <c r="S120" s="113"/>
      <c r="T120" s="114"/>
      <c r="U120" s="115"/>
      <c r="V120" s="115"/>
      <c r="W120" s="116"/>
      <c r="X120" s="54"/>
      <c r="Y120" s="117"/>
      <c r="Z120" s="311"/>
      <c r="AA120" s="46"/>
    </row>
    <row r="121" spans="1:27" ht="21" customHeight="1" hidden="1">
      <c r="A121" s="1">
        <f>A120+0.1</f>
        <v>1.1</v>
      </c>
      <c r="B121" s="257"/>
      <c r="C121" s="1" t="e">
        <f>D120*10+D121</f>
        <v>#VALUE!</v>
      </c>
      <c r="D121" s="76">
        <f>VLOOKUP(K120,コード!$D$2:$F$5,3)</f>
        <v>1</v>
      </c>
      <c r="E121" s="281"/>
      <c r="F121" s="281"/>
      <c r="G121" s="305"/>
      <c r="H121" s="305"/>
      <c r="I121" s="305"/>
      <c r="J121" s="306"/>
      <c r="K121" s="313"/>
      <c r="L121" s="314"/>
      <c r="M121" s="314"/>
      <c r="N121" s="31" t="s">
        <v>70</v>
      </c>
      <c r="O121" s="277"/>
      <c r="P121" s="252"/>
      <c r="Q121" s="252"/>
      <c r="R121" s="252"/>
      <c r="S121" s="277"/>
      <c r="T121" s="252"/>
      <c r="U121" s="123"/>
      <c r="V121" s="118">
        <f t="shared" si="4"/>
        <v>0</v>
      </c>
      <c r="W121" s="119"/>
      <c r="X121" s="59">
        <f>IF(B120=99999,"",VLOOKUP(C121,'総括表'!$B$12:$C$64,2,0))</f>
      </c>
      <c r="Y121" s="119">
        <f t="shared" si="5"/>
      </c>
      <c r="Z121" s="312"/>
      <c r="AA121" s="46"/>
    </row>
    <row r="122" spans="1:27" ht="21" customHeight="1" hidden="1">
      <c r="A122" s="1">
        <f>RANK(B122,$B$14:$B$149,2)</f>
        <v>1</v>
      </c>
      <c r="B122" s="257">
        <f>IF(E122=0,99999,C123*100+COUNTIF($C$13:C123,C123))</f>
        <v>99999</v>
      </c>
      <c r="D122" s="1" t="e">
        <f>IF(Z122=$AB$9,36.5,LEFT(Z122,2))*1</f>
        <v>#VALUE!</v>
      </c>
      <c r="E122" s="280"/>
      <c r="F122" s="280"/>
      <c r="G122" s="303"/>
      <c r="H122" s="303"/>
      <c r="I122" s="303"/>
      <c r="J122" s="304"/>
      <c r="K122" s="315"/>
      <c r="L122" s="316"/>
      <c r="M122" s="316"/>
      <c r="N122" s="112" t="s">
        <v>68</v>
      </c>
      <c r="O122" s="278"/>
      <c r="P122" s="279"/>
      <c r="Q122" s="279"/>
      <c r="R122" s="53"/>
      <c r="S122" s="113"/>
      <c r="T122" s="114"/>
      <c r="U122" s="115"/>
      <c r="V122" s="115"/>
      <c r="W122" s="116"/>
      <c r="X122" s="54"/>
      <c r="Y122" s="117"/>
      <c r="Z122" s="311"/>
      <c r="AA122" s="46"/>
    </row>
    <row r="123" spans="1:27" ht="21" customHeight="1" hidden="1">
      <c r="A123" s="1">
        <f>A122+0.1</f>
        <v>1.1</v>
      </c>
      <c r="B123" s="257"/>
      <c r="C123" s="1" t="e">
        <f>D122*10+D123</f>
        <v>#VALUE!</v>
      </c>
      <c r="D123" s="76">
        <f>VLOOKUP(K122,コード!$D$2:$F$5,3)</f>
        <v>1</v>
      </c>
      <c r="E123" s="281"/>
      <c r="F123" s="281"/>
      <c r="G123" s="305"/>
      <c r="H123" s="305"/>
      <c r="I123" s="305"/>
      <c r="J123" s="306"/>
      <c r="K123" s="313"/>
      <c r="L123" s="314"/>
      <c r="M123" s="314"/>
      <c r="N123" s="31" t="s">
        <v>70</v>
      </c>
      <c r="O123" s="277"/>
      <c r="P123" s="252"/>
      <c r="Q123" s="252"/>
      <c r="R123" s="252"/>
      <c r="S123" s="277"/>
      <c r="T123" s="252"/>
      <c r="U123" s="123"/>
      <c r="V123" s="118">
        <f t="shared" si="4"/>
        <v>0</v>
      </c>
      <c r="W123" s="119"/>
      <c r="X123" s="59">
        <f>IF(B122=99999,"",VLOOKUP(C123,'総括表'!$B$12:$C$64,2,0))</f>
      </c>
      <c r="Y123" s="119">
        <f t="shared" si="5"/>
      </c>
      <c r="Z123" s="312"/>
      <c r="AA123" s="46"/>
    </row>
    <row r="124" spans="1:27" ht="21" customHeight="1" hidden="1">
      <c r="A124" s="1">
        <f>RANK(B124,$B$14:$B$149,2)</f>
        <v>1</v>
      </c>
      <c r="B124" s="257">
        <f>IF(E124=0,99999,C125*100+COUNTIF($C$13:C125,C125))</f>
        <v>99999</v>
      </c>
      <c r="D124" s="1" t="e">
        <f>IF(Z124=$AB$9,36.5,LEFT(Z124,2))*1</f>
        <v>#VALUE!</v>
      </c>
      <c r="E124" s="280"/>
      <c r="F124" s="280"/>
      <c r="G124" s="303"/>
      <c r="H124" s="303"/>
      <c r="I124" s="303"/>
      <c r="J124" s="304"/>
      <c r="K124" s="315"/>
      <c r="L124" s="316"/>
      <c r="M124" s="316"/>
      <c r="N124" s="112" t="s">
        <v>68</v>
      </c>
      <c r="O124" s="278"/>
      <c r="P124" s="279"/>
      <c r="Q124" s="279"/>
      <c r="R124" s="53"/>
      <c r="S124" s="113"/>
      <c r="T124" s="114"/>
      <c r="U124" s="115"/>
      <c r="V124" s="115"/>
      <c r="W124" s="116"/>
      <c r="X124" s="54"/>
      <c r="Y124" s="117"/>
      <c r="Z124" s="311"/>
      <c r="AA124" s="46"/>
    </row>
    <row r="125" spans="1:27" ht="21" customHeight="1" hidden="1">
      <c r="A125" s="1">
        <f>A124+0.1</f>
        <v>1.1</v>
      </c>
      <c r="B125" s="257"/>
      <c r="C125" s="1" t="e">
        <f>D124*10+D125</f>
        <v>#VALUE!</v>
      </c>
      <c r="D125" s="76">
        <f>VLOOKUP(K124,コード!$D$2:$F$5,3)</f>
        <v>1</v>
      </c>
      <c r="E125" s="281"/>
      <c r="F125" s="281"/>
      <c r="G125" s="305"/>
      <c r="H125" s="305"/>
      <c r="I125" s="305"/>
      <c r="J125" s="306"/>
      <c r="K125" s="313"/>
      <c r="L125" s="314"/>
      <c r="M125" s="314"/>
      <c r="N125" s="31" t="s">
        <v>70</v>
      </c>
      <c r="O125" s="277"/>
      <c r="P125" s="252"/>
      <c r="Q125" s="252"/>
      <c r="R125" s="252"/>
      <c r="S125" s="277"/>
      <c r="T125" s="252"/>
      <c r="U125" s="123"/>
      <c r="V125" s="118">
        <f t="shared" si="4"/>
        <v>0</v>
      </c>
      <c r="W125" s="119"/>
      <c r="X125" s="59">
        <f>IF(B124=99999,"",VLOOKUP(C125,'総括表'!$B$12:$C$64,2,0))</f>
      </c>
      <c r="Y125" s="119">
        <f t="shared" si="5"/>
      </c>
      <c r="Z125" s="312"/>
      <c r="AA125" s="46"/>
    </row>
    <row r="126" spans="1:27" ht="21" customHeight="1" hidden="1">
      <c r="A126" s="1">
        <f>RANK(B126,$B$14:$B$149,2)</f>
        <v>1</v>
      </c>
      <c r="B126" s="257">
        <f>IF(E126=0,99999,C127*100+COUNTIF($C$13:C127,C127))</f>
        <v>99999</v>
      </c>
      <c r="D126" s="1" t="e">
        <f>IF(Z126=$AB$9,36.5,LEFT(Z126,2))*1</f>
        <v>#VALUE!</v>
      </c>
      <c r="E126" s="280"/>
      <c r="F126" s="280"/>
      <c r="G126" s="303"/>
      <c r="H126" s="303"/>
      <c r="I126" s="303"/>
      <c r="J126" s="304"/>
      <c r="K126" s="315"/>
      <c r="L126" s="316"/>
      <c r="M126" s="316"/>
      <c r="N126" s="112" t="s">
        <v>68</v>
      </c>
      <c r="O126" s="278"/>
      <c r="P126" s="279"/>
      <c r="Q126" s="279"/>
      <c r="R126" s="53"/>
      <c r="S126" s="113"/>
      <c r="T126" s="114"/>
      <c r="U126" s="115"/>
      <c r="V126" s="115"/>
      <c r="W126" s="116"/>
      <c r="X126" s="54"/>
      <c r="Y126" s="117"/>
      <c r="Z126" s="311"/>
      <c r="AA126" s="46"/>
    </row>
    <row r="127" spans="1:27" ht="21" customHeight="1" hidden="1">
      <c r="A127" s="1">
        <f>A126+0.1</f>
        <v>1.1</v>
      </c>
      <c r="B127" s="257"/>
      <c r="C127" s="1" t="e">
        <f>D126*10+D127</f>
        <v>#VALUE!</v>
      </c>
      <c r="D127" s="76">
        <f>VLOOKUP(K126,コード!$D$2:$F$5,3)</f>
        <v>1</v>
      </c>
      <c r="E127" s="281"/>
      <c r="F127" s="281"/>
      <c r="G127" s="305"/>
      <c r="H127" s="305"/>
      <c r="I127" s="305"/>
      <c r="J127" s="306"/>
      <c r="K127" s="313"/>
      <c r="L127" s="314"/>
      <c r="M127" s="314"/>
      <c r="N127" s="31" t="s">
        <v>70</v>
      </c>
      <c r="O127" s="277"/>
      <c r="P127" s="252"/>
      <c r="Q127" s="252"/>
      <c r="R127" s="252"/>
      <c r="S127" s="277"/>
      <c r="T127" s="252"/>
      <c r="U127" s="123"/>
      <c r="V127" s="118">
        <f t="shared" si="4"/>
        <v>0</v>
      </c>
      <c r="W127" s="119"/>
      <c r="X127" s="59">
        <f>IF(B126=99999,"",VLOOKUP(C127,'総括表'!$B$12:$C$64,2,0))</f>
      </c>
      <c r="Y127" s="119">
        <f t="shared" si="5"/>
      </c>
      <c r="Z127" s="312"/>
      <c r="AA127" s="46"/>
    </row>
    <row r="128" spans="1:27" ht="21" customHeight="1" hidden="1">
      <c r="A128" s="1">
        <f>RANK(B128,$B$14:$B$149,2)</f>
        <v>1</v>
      </c>
      <c r="B128" s="257">
        <f>IF(E128=0,99999,C129*100+COUNTIF($C$13:C129,C129))</f>
        <v>99999</v>
      </c>
      <c r="D128" s="1" t="e">
        <f>IF(Z128=$AB$9,36.5,LEFT(Z128,2))*1</f>
        <v>#VALUE!</v>
      </c>
      <c r="E128" s="280"/>
      <c r="F128" s="280"/>
      <c r="G128" s="303"/>
      <c r="H128" s="303"/>
      <c r="I128" s="303"/>
      <c r="J128" s="304"/>
      <c r="K128" s="315"/>
      <c r="L128" s="316"/>
      <c r="M128" s="316"/>
      <c r="N128" s="112" t="s">
        <v>68</v>
      </c>
      <c r="O128" s="278"/>
      <c r="P128" s="279"/>
      <c r="Q128" s="279"/>
      <c r="R128" s="53"/>
      <c r="S128" s="113"/>
      <c r="T128" s="114"/>
      <c r="U128" s="115"/>
      <c r="V128" s="115"/>
      <c r="W128" s="116"/>
      <c r="X128" s="54"/>
      <c r="Y128" s="117"/>
      <c r="Z128" s="311"/>
      <c r="AA128" s="46"/>
    </row>
    <row r="129" spans="1:27" ht="21" customHeight="1" hidden="1">
      <c r="A129" s="1">
        <f>A128+0.1</f>
        <v>1.1</v>
      </c>
      <c r="B129" s="257"/>
      <c r="C129" s="1" t="e">
        <f>D128*10+D129</f>
        <v>#VALUE!</v>
      </c>
      <c r="D129" s="76">
        <f>VLOOKUP(K128,コード!$D$2:$F$5,3)</f>
        <v>1</v>
      </c>
      <c r="E129" s="281"/>
      <c r="F129" s="281"/>
      <c r="G129" s="305"/>
      <c r="H129" s="305"/>
      <c r="I129" s="305"/>
      <c r="J129" s="306"/>
      <c r="K129" s="313"/>
      <c r="L129" s="314"/>
      <c r="M129" s="314"/>
      <c r="N129" s="31" t="s">
        <v>70</v>
      </c>
      <c r="O129" s="277"/>
      <c r="P129" s="252"/>
      <c r="Q129" s="252"/>
      <c r="R129" s="252"/>
      <c r="S129" s="277"/>
      <c r="T129" s="252"/>
      <c r="U129" s="123"/>
      <c r="V129" s="118">
        <f t="shared" si="4"/>
        <v>0</v>
      </c>
      <c r="W129" s="119"/>
      <c r="X129" s="59">
        <f>IF(B128=99999,"",VLOOKUP(C129,'総括表'!$B$12:$C$64,2,0))</f>
      </c>
      <c r="Y129" s="119">
        <f t="shared" si="5"/>
      </c>
      <c r="Z129" s="312"/>
      <c r="AA129" s="46"/>
    </row>
    <row r="130" spans="1:27" ht="21" customHeight="1" hidden="1">
      <c r="A130" s="1">
        <f>RANK(B130,$B$14:$B$149,2)</f>
        <v>1</v>
      </c>
      <c r="B130" s="257">
        <f>IF(E130=0,99999,C131*100+COUNTIF($C$13:C131,C131))</f>
        <v>99999</v>
      </c>
      <c r="D130" s="1" t="e">
        <f>IF(Z130=$AB$9,36.5,LEFT(Z130,2))*1</f>
        <v>#VALUE!</v>
      </c>
      <c r="E130" s="280"/>
      <c r="F130" s="280"/>
      <c r="G130" s="303"/>
      <c r="H130" s="303"/>
      <c r="I130" s="303"/>
      <c r="J130" s="304"/>
      <c r="K130" s="315"/>
      <c r="L130" s="316"/>
      <c r="M130" s="316"/>
      <c r="N130" s="112" t="s">
        <v>68</v>
      </c>
      <c r="O130" s="278"/>
      <c r="P130" s="279"/>
      <c r="Q130" s="279"/>
      <c r="R130" s="53"/>
      <c r="S130" s="113"/>
      <c r="T130" s="114"/>
      <c r="U130" s="115"/>
      <c r="V130" s="115"/>
      <c r="W130" s="116"/>
      <c r="X130" s="54"/>
      <c r="Y130" s="117"/>
      <c r="Z130" s="311"/>
      <c r="AA130" s="46"/>
    </row>
    <row r="131" spans="1:27" ht="21" customHeight="1" hidden="1">
      <c r="A131" s="1">
        <f>A130+0.1</f>
        <v>1.1</v>
      </c>
      <c r="B131" s="257"/>
      <c r="C131" s="1" t="e">
        <f>D130*10+D131</f>
        <v>#VALUE!</v>
      </c>
      <c r="D131" s="76">
        <f>VLOOKUP(K130,コード!$D$2:$F$5,3)</f>
        <v>1</v>
      </c>
      <c r="E131" s="281"/>
      <c r="F131" s="281"/>
      <c r="G131" s="305"/>
      <c r="H131" s="305"/>
      <c r="I131" s="305"/>
      <c r="J131" s="306"/>
      <c r="K131" s="313"/>
      <c r="L131" s="314"/>
      <c r="M131" s="314"/>
      <c r="N131" s="31" t="s">
        <v>70</v>
      </c>
      <c r="O131" s="277"/>
      <c r="P131" s="252"/>
      <c r="Q131" s="252"/>
      <c r="R131" s="252"/>
      <c r="S131" s="277"/>
      <c r="T131" s="252"/>
      <c r="U131" s="123"/>
      <c r="V131" s="118">
        <f t="shared" si="4"/>
        <v>0</v>
      </c>
      <c r="W131" s="119"/>
      <c r="X131" s="59">
        <f>IF(B130=99999,"",VLOOKUP(C131,'総括表'!$B$12:$C$64,2,0))</f>
      </c>
      <c r="Y131" s="119">
        <f t="shared" si="5"/>
      </c>
      <c r="Z131" s="312"/>
      <c r="AA131" s="46"/>
    </row>
    <row r="132" spans="1:27" ht="21" customHeight="1" hidden="1">
      <c r="A132" s="1">
        <f>RANK(B132,$B$14:$B$149,2)</f>
        <v>1</v>
      </c>
      <c r="B132" s="257">
        <f>IF(E132=0,99999,C133*100+COUNTIF($C$13:C133,C133))</f>
        <v>99999</v>
      </c>
      <c r="D132" s="1" t="e">
        <f>IF(Z132=$AB$9,36.5,LEFT(Z132,2))*1</f>
        <v>#VALUE!</v>
      </c>
      <c r="E132" s="280"/>
      <c r="F132" s="280"/>
      <c r="G132" s="303"/>
      <c r="H132" s="303"/>
      <c r="I132" s="303"/>
      <c r="J132" s="304"/>
      <c r="K132" s="315"/>
      <c r="L132" s="316"/>
      <c r="M132" s="316"/>
      <c r="N132" s="112" t="s">
        <v>68</v>
      </c>
      <c r="O132" s="278"/>
      <c r="P132" s="279"/>
      <c r="Q132" s="279"/>
      <c r="R132" s="53"/>
      <c r="S132" s="113"/>
      <c r="T132" s="114"/>
      <c r="U132" s="115"/>
      <c r="V132" s="115"/>
      <c r="W132" s="116"/>
      <c r="X132" s="54"/>
      <c r="Y132" s="117"/>
      <c r="Z132" s="311"/>
      <c r="AA132" s="46"/>
    </row>
    <row r="133" spans="1:27" ht="21" customHeight="1" hidden="1">
      <c r="A133" s="1">
        <f>A132+0.1</f>
        <v>1.1</v>
      </c>
      <c r="B133" s="257"/>
      <c r="C133" s="1" t="e">
        <f>D132*10+D133</f>
        <v>#VALUE!</v>
      </c>
      <c r="D133" s="76">
        <f>VLOOKUP(K132,コード!$D$2:$F$5,3)</f>
        <v>1</v>
      </c>
      <c r="E133" s="281"/>
      <c r="F133" s="281"/>
      <c r="G133" s="305"/>
      <c r="H133" s="305"/>
      <c r="I133" s="305"/>
      <c r="J133" s="306"/>
      <c r="K133" s="313"/>
      <c r="L133" s="314"/>
      <c r="M133" s="314"/>
      <c r="N133" s="31" t="s">
        <v>70</v>
      </c>
      <c r="O133" s="277"/>
      <c r="P133" s="252"/>
      <c r="Q133" s="252"/>
      <c r="R133" s="252"/>
      <c r="S133" s="277"/>
      <c r="T133" s="252"/>
      <c r="U133" s="123"/>
      <c r="V133" s="118">
        <f t="shared" si="4"/>
        <v>0</v>
      </c>
      <c r="W133" s="119"/>
      <c r="X133" s="59">
        <f>IF(B132=99999,"",VLOOKUP(C133,'総括表'!$B$12:$C$64,2,0))</f>
      </c>
      <c r="Y133" s="119">
        <f t="shared" si="5"/>
      </c>
      <c r="Z133" s="312"/>
      <c r="AA133" s="46"/>
    </row>
    <row r="134" spans="1:27" ht="21" customHeight="1" hidden="1">
      <c r="A134" s="1">
        <f>RANK(B134,$B$14:$B$149,2)</f>
        <v>1</v>
      </c>
      <c r="B134" s="257">
        <f>IF(E134=0,99999,C135*100+COUNTIF($C$13:C135,C135))</f>
        <v>99999</v>
      </c>
      <c r="D134" s="1" t="e">
        <f>IF(Z134=$AB$9,36.5,LEFT(Z134,2))*1</f>
        <v>#VALUE!</v>
      </c>
      <c r="E134" s="280"/>
      <c r="F134" s="280"/>
      <c r="G134" s="303"/>
      <c r="H134" s="303"/>
      <c r="I134" s="303"/>
      <c r="J134" s="304"/>
      <c r="K134" s="315"/>
      <c r="L134" s="316"/>
      <c r="M134" s="316"/>
      <c r="N134" s="112" t="s">
        <v>68</v>
      </c>
      <c r="O134" s="278"/>
      <c r="P134" s="279"/>
      <c r="Q134" s="279"/>
      <c r="R134" s="53"/>
      <c r="S134" s="113"/>
      <c r="T134" s="114"/>
      <c r="U134" s="115"/>
      <c r="V134" s="115"/>
      <c r="W134" s="116"/>
      <c r="X134" s="54"/>
      <c r="Y134" s="117"/>
      <c r="Z134" s="311"/>
      <c r="AA134" s="46"/>
    </row>
    <row r="135" spans="1:27" ht="21" customHeight="1" hidden="1">
      <c r="A135" s="1">
        <f>A134+0.1</f>
        <v>1.1</v>
      </c>
      <c r="B135" s="257"/>
      <c r="C135" s="1" t="e">
        <f>D134*10+D135</f>
        <v>#VALUE!</v>
      </c>
      <c r="D135" s="76">
        <f>VLOOKUP(K134,コード!$D$2:$F$5,3)</f>
        <v>1</v>
      </c>
      <c r="E135" s="281"/>
      <c r="F135" s="281"/>
      <c r="G135" s="305"/>
      <c r="H135" s="305"/>
      <c r="I135" s="305"/>
      <c r="J135" s="306"/>
      <c r="K135" s="313"/>
      <c r="L135" s="314"/>
      <c r="M135" s="314"/>
      <c r="N135" s="31" t="s">
        <v>70</v>
      </c>
      <c r="O135" s="277"/>
      <c r="P135" s="252"/>
      <c r="Q135" s="252"/>
      <c r="R135" s="252"/>
      <c r="S135" s="277"/>
      <c r="T135" s="252"/>
      <c r="U135" s="123"/>
      <c r="V135" s="118">
        <f t="shared" si="4"/>
        <v>0</v>
      </c>
      <c r="W135" s="119"/>
      <c r="X135" s="59">
        <f>IF(B134=99999,"",VLOOKUP(C135,'総括表'!$B$12:$C$64,2,0))</f>
      </c>
      <c r="Y135" s="119">
        <f t="shared" si="5"/>
      </c>
      <c r="Z135" s="312"/>
      <c r="AA135" s="46"/>
    </row>
    <row r="136" spans="1:27" ht="21" customHeight="1" hidden="1">
      <c r="A136" s="1">
        <f>RANK(B136,$B$14:$B$149,2)</f>
        <v>1</v>
      </c>
      <c r="B136" s="257">
        <f>IF(E136=0,99999,C137*100+COUNTIF($C$13:C137,C137))</f>
        <v>99999</v>
      </c>
      <c r="D136" s="1" t="e">
        <f>IF(Z136=$AB$9,36.5,LEFT(Z136,2))*1</f>
        <v>#VALUE!</v>
      </c>
      <c r="E136" s="280"/>
      <c r="F136" s="280"/>
      <c r="G136" s="303"/>
      <c r="H136" s="303"/>
      <c r="I136" s="303"/>
      <c r="J136" s="304"/>
      <c r="K136" s="315"/>
      <c r="L136" s="316"/>
      <c r="M136" s="316"/>
      <c r="N136" s="112" t="s">
        <v>68</v>
      </c>
      <c r="O136" s="278"/>
      <c r="P136" s="279"/>
      <c r="Q136" s="279"/>
      <c r="R136" s="53"/>
      <c r="S136" s="113"/>
      <c r="T136" s="114"/>
      <c r="U136" s="115"/>
      <c r="V136" s="115"/>
      <c r="W136" s="116"/>
      <c r="X136" s="54"/>
      <c r="Y136" s="117"/>
      <c r="Z136" s="311"/>
      <c r="AA136" s="46"/>
    </row>
    <row r="137" spans="1:27" ht="21" customHeight="1" hidden="1">
      <c r="A137" s="1">
        <f>A136+0.1</f>
        <v>1.1</v>
      </c>
      <c r="B137" s="257"/>
      <c r="C137" s="1" t="e">
        <f>D136*10+D137</f>
        <v>#VALUE!</v>
      </c>
      <c r="D137" s="76">
        <f>VLOOKUP(K136,コード!$D$2:$F$5,3)</f>
        <v>1</v>
      </c>
      <c r="E137" s="281"/>
      <c r="F137" s="281"/>
      <c r="G137" s="305"/>
      <c r="H137" s="305"/>
      <c r="I137" s="305"/>
      <c r="J137" s="306"/>
      <c r="K137" s="313"/>
      <c r="L137" s="314"/>
      <c r="M137" s="314"/>
      <c r="N137" s="31" t="s">
        <v>70</v>
      </c>
      <c r="O137" s="277"/>
      <c r="P137" s="252"/>
      <c r="Q137" s="252"/>
      <c r="R137" s="252"/>
      <c r="S137" s="277"/>
      <c r="T137" s="252"/>
      <c r="U137" s="123"/>
      <c r="V137" s="118">
        <f t="shared" si="4"/>
        <v>0</v>
      </c>
      <c r="W137" s="119"/>
      <c r="X137" s="59">
        <f>IF(B136=99999,"",VLOOKUP(C137,'総括表'!$B$12:$C$64,2,0))</f>
      </c>
      <c r="Y137" s="119">
        <f t="shared" si="5"/>
      </c>
      <c r="Z137" s="312"/>
      <c r="AA137" s="46"/>
    </row>
    <row r="138" spans="1:27" ht="21" customHeight="1" hidden="1">
      <c r="A138" s="1">
        <f>RANK(B138,$B$14:$B$149,2)</f>
        <v>1</v>
      </c>
      <c r="B138" s="257">
        <f>IF(E138=0,99999,C139*100+COUNTIF($C$13:C139,C139))</f>
        <v>99999</v>
      </c>
      <c r="D138" s="1" t="e">
        <f>IF(Z138=$AB$9,36.5,LEFT(Z138,2))*1</f>
        <v>#VALUE!</v>
      </c>
      <c r="E138" s="280"/>
      <c r="F138" s="280"/>
      <c r="G138" s="303"/>
      <c r="H138" s="303"/>
      <c r="I138" s="303"/>
      <c r="J138" s="304"/>
      <c r="K138" s="315"/>
      <c r="L138" s="316"/>
      <c r="M138" s="316"/>
      <c r="N138" s="112" t="s">
        <v>68</v>
      </c>
      <c r="O138" s="278"/>
      <c r="P138" s="279"/>
      <c r="Q138" s="279"/>
      <c r="R138" s="53"/>
      <c r="S138" s="113"/>
      <c r="T138" s="114"/>
      <c r="U138" s="115"/>
      <c r="V138" s="115"/>
      <c r="W138" s="116"/>
      <c r="X138" s="54"/>
      <c r="Y138" s="117"/>
      <c r="Z138" s="311"/>
      <c r="AA138" s="46"/>
    </row>
    <row r="139" spans="1:27" ht="21" customHeight="1" hidden="1">
      <c r="A139" s="1">
        <f>A138+0.1</f>
        <v>1.1</v>
      </c>
      <c r="B139" s="257"/>
      <c r="C139" s="1" t="e">
        <f>D138*10+D139</f>
        <v>#VALUE!</v>
      </c>
      <c r="D139" s="76">
        <f>VLOOKUP(K138,コード!$D$2:$F$5,3)</f>
        <v>1</v>
      </c>
      <c r="E139" s="281"/>
      <c r="F139" s="281"/>
      <c r="G139" s="305"/>
      <c r="H139" s="305"/>
      <c r="I139" s="305"/>
      <c r="J139" s="306"/>
      <c r="K139" s="313"/>
      <c r="L139" s="314"/>
      <c r="M139" s="314"/>
      <c r="N139" s="31" t="s">
        <v>70</v>
      </c>
      <c r="O139" s="277"/>
      <c r="P139" s="252"/>
      <c r="Q139" s="252"/>
      <c r="R139" s="252"/>
      <c r="S139" s="277"/>
      <c r="T139" s="252"/>
      <c r="U139" s="123"/>
      <c r="V139" s="118">
        <f t="shared" si="4"/>
        <v>0</v>
      </c>
      <c r="W139" s="119"/>
      <c r="X139" s="59">
        <f>IF(B138=99999,"",VLOOKUP(C139,'総括表'!$B$12:$C$64,2,0))</f>
      </c>
      <c r="Y139" s="119">
        <f t="shared" si="5"/>
      </c>
      <c r="Z139" s="312"/>
      <c r="AA139" s="46"/>
    </row>
    <row r="140" spans="1:27" ht="21" customHeight="1" hidden="1">
      <c r="A140" s="1">
        <f>RANK(B140,$B$14:$B$149,2)</f>
        <v>1</v>
      </c>
      <c r="B140" s="257">
        <f>IF(E140=0,99999,C141*100+COUNTIF($C$13:C141,C141))</f>
        <v>99999</v>
      </c>
      <c r="D140" s="1" t="e">
        <f>IF(Z140=$AB$9,36.5,LEFT(Z140,2))*1</f>
        <v>#VALUE!</v>
      </c>
      <c r="E140" s="280"/>
      <c r="F140" s="280"/>
      <c r="G140" s="303"/>
      <c r="H140" s="303"/>
      <c r="I140" s="303"/>
      <c r="J140" s="304"/>
      <c r="K140" s="307"/>
      <c r="L140" s="308"/>
      <c r="M140" s="308"/>
      <c r="N140" s="112" t="s">
        <v>68</v>
      </c>
      <c r="O140" s="278"/>
      <c r="P140" s="279"/>
      <c r="Q140" s="279"/>
      <c r="R140" s="53"/>
      <c r="S140" s="113"/>
      <c r="T140" s="114"/>
      <c r="U140" s="115"/>
      <c r="V140" s="115"/>
      <c r="W140" s="116"/>
      <c r="X140" s="54"/>
      <c r="Y140" s="117"/>
      <c r="Z140" s="311"/>
      <c r="AA140" s="46"/>
    </row>
    <row r="141" spans="1:27" ht="21" customHeight="1" hidden="1">
      <c r="A141" s="1">
        <f>A140+0.1</f>
        <v>1.1</v>
      </c>
      <c r="B141" s="257"/>
      <c r="C141" s="1" t="e">
        <f>D140*10+D141</f>
        <v>#VALUE!</v>
      </c>
      <c r="D141" s="76">
        <f>VLOOKUP(K140,コード!$D$2:$F$5,3)</f>
        <v>1</v>
      </c>
      <c r="E141" s="281"/>
      <c r="F141" s="281"/>
      <c r="G141" s="305"/>
      <c r="H141" s="305"/>
      <c r="I141" s="305"/>
      <c r="J141" s="306"/>
      <c r="K141" s="309"/>
      <c r="L141" s="310"/>
      <c r="M141" s="310"/>
      <c r="N141" s="31" t="s">
        <v>70</v>
      </c>
      <c r="O141" s="277"/>
      <c r="P141" s="252"/>
      <c r="Q141" s="252"/>
      <c r="R141" s="252"/>
      <c r="S141" s="277"/>
      <c r="T141" s="252"/>
      <c r="U141" s="123"/>
      <c r="V141" s="118">
        <f t="shared" si="4"/>
        <v>0</v>
      </c>
      <c r="W141" s="119"/>
      <c r="X141" s="59">
        <f>IF(B140=99999,"",VLOOKUP(C141,'総括表'!$B$12:$C$64,2,0))</f>
      </c>
      <c r="Y141" s="119">
        <f t="shared" si="5"/>
      </c>
      <c r="Z141" s="312"/>
      <c r="AA141" s="46"/>
    </row>
    <row r="142" spans="1:27" ht="21" customHeight="1" hidden="1">
      <c r="A142" s="1">
        <f>RANK(B142,$B$14:$B$149,2)</f>
        <v>1</v>
      </c>
      <c r="B142" s="257">
        <f>IF(E142=0,99999,C143*100+COUNTIF($C$13:C143,C143))</f>
        <v>99999</v>
      </c>
      <c r="D142" s="1" t="e">
        <f>IF(Z142=$AB$9,36.5,LEFT(Z142,2))*1</f>
        <v>#VALUE!</v>
      </c>
      <c r="E142" s="280"/>
      <c r="F142" s="280"/>
      <c r="G142" s="303"/>
      <c r="H142" s="303"/>
      <c r="I142" s="303"/>
      <c r="J142" s="304"/>
      <c r="K142" s="307"/>
      <c r="L142" s="308"/>
      <c r="M142" s="308"/>
      <c r="N142" s="112" t="s">
        <v>68</v>
      </c>
      <c r="O142" s="278"/>
      <c r="P142" s="279"/>
      <c r="Q142" s="279"/>
      <c r="R142" s="53"/>
      <c r="S142" s="113"/>
      <c r="T142" s="114"/>
      <c r="U142" s="115"/>
      <c r="V142" s="115"/>
      <c r="W142" s="116"/>
      <c r="X142" s="54"/>
      <c r="Y142" s="117"/>
      <c r="Z142" s="311"/>
      <c r="AA142" s="46"/>
    </row>
    <row r="143" spans="1:27" ht="21" customHeight="1" hidden="1">
      <c r="A143" s="1">
        <f>A142+0.1</f>
        <v>1.1</v>
      </c>
      <c r="B143" s="257"/>
      <c r="C143" s="1" t="e">
        <f>D142*10+D143</f>
        <v>#VALUE!</v>
      </c>
      <c r="D143" s="76">
        <f>VLOOKUP(K142,コード!$D$2:$F$5,3)</f>
        <v>1</v>
      </c>
      <c r="E143" s="281"/>
      <c r="F143" s="281"/>
      <c r="G143" s="305"/>
      <c r="H143" s="305"/>
      <c r="I143" s="305"/>
      <c r="J143" s="306"/>
      <c r="K143" s="309"/>
      <c r="L143" s="310"/>
      <c r="M143" s="310"/>
      <c r="N143" s="31" t="s">
        <v>70</v>
      </c>
      <c r="O143" s="277"/>
      <c r="P143" s="252"/>
      <c r="Q143" s="252"/>
      <c r="R143" s="252"/>
      <c r="S143" s="277"/>
      <c r="T143" s="252"/>
      <c r="U143" s="123"/>
      <c r="V143" s="118">
        <f t="shared" si="4"/>
        <v>0</v>
      </c>
      <c r="W143" s="119"/>
      <c r="X143" s="59">
        <f>IF(B142=99999,"",VLOOKUP(C143,'総括表'!$B$12:$C$64,2,0))</f>
      </c>
      <c r="Y143" s="119">
        <f t="shared" si="5"/>
      </c>
      <c r="Z143" s="312"/>
      <c r="AA143" s="46"/>
    </row>
    <row r="144" spans="1:27" ht="21" customHeight="1" hidden="1">
      <c r="A144" s="1">
        <f>RANK(B144,$B$14:$B$149,2)</f>
        <v>1</v>
      </c>
      <c r="B144" s="257">
        <f>IF(E144=0,99999,C145*100+COUNTIF($C$13:C145,C145))</f>
        <v>99999</v>
      </c>
      <c r="D144" s="1" t="e">
        <f>IF(Z144=$AB$9,36.5,LEFT(Z144,2))*1</f>
        <v>#VALUE!</v>
      </c>
      <c r="E144" s="280"/>
      <c r="F144" s="280"/>
      <c r="G144" s="303"/>
      <c r="H144" s="303"/>
      <c r="I144" s="303"/>
      <c r="J144" s="304"/>
      <c r="K144" s="307"/>
      <c r="L144" s="308"/>
      <c r="M144" s="308"/>
      <c r="N144" s="112" t="s">
        <v>68</v>
      </c>
      <c r="O144" s="278"/>
      <c r="P144" s="279"/>
      <c r="Q144" s="279"/>
      <c r="R144" s="53"/>
      <c r="S144" s="113"/>
      <c r="T144" s="114"/>
      <c r="U144" s="115"/>
      <c r="V144" s="115"/>
      <c r="W144" s="116"/>
      <c r="X144" s="54"/>
      <c r="Y144" s="117"/>
      <c r="Z144" s="311"/>
      <c r="AA144" s="46"/>
    </row>
    <row r="145" spans="1:27" ht="21" customHeight="1" hidden="1">
      <c r="A145" s="1">
        <f>A144+0.1</f>
        <v>1.1</v>
      </c>
      <c r="B145" s="257"/>
      <c r="C145" s="1" t="e">
        <f>D144*10+D145</f>
        <v>#VALUE!</v>
      </c>
      <c r="D145" s="76">
        <f>VLOOKUP(K144,コード!$D$2:$F$5,3)</f>
        <v>1</v>
      </c>
      <c r="E145" s="281"/>
      <c r="F145" s="281"/>
      <c r="G145" s="305"/>
      <c r="H145" s="305"/>
      <c r="I145" s="305"/>
      <c r="J145" s="306"/>
      <c r="K145" s="309"/>
      <c r="L145" s="310"/>
      <c r="M145" s="310"/>
      <c r="N145" s="31" t="s">
        <v>70</v>
      </c>
      <c r="O145" s="277"/>
      <c r="P145" s="252"/>
      <c r="Q145" s="252"/>
      <c r="R145" s="252"/>
      <c r="S145" s="277"/>
      <c r="T145" s="252"/>
      <c r="U145" s="123"/>
      <c r="V145" s="118">
        <f t="shared" si="4"/>
        <v>0</v>
      </c>
      <c r="W145" s="119"/>
      <c r="X145" s="59">
        <f>IF(B144=99999,"",VLOOKUP(C145,'総括表'!$B$12:$C$64,2,0))</f>
      </c>
      <c r="Y145" s="119">
        <f t="shared" si="5"/>
      </c>
      <c r="Z145" s="312"/>
      <c r="AA145" s="46"/>
    </row>
    <row r="146" spans="1:27" ht="21" customHeight="1" hidden="1">
      <c r="A146" s="1">
        <f>RANK(B146,$B$14:$B$149,2)</f>
        <v>1</v>
      </c>
      <c r="B146" s="257">
        <f>IF(E146=0,99999,C147*100+COUNTIF($C$13:C147,C147))</f>
        <v>99999</v>
      </c>
      <c r="D146" s="1" t="e">
        <f>IF(Z146=$AB$9,36.5,LEFT(Z146,2))*1</f>
        <v>#VALUE!</v>
      </c>
      <c r="E146" s="280"/>
      <c r="F146" s="280"/>
      <c r="G146" s="303"/>
      <c r="H146" s="303"/>
      <c r="I146" s="303"/>
      <c r="J146" s="304"/>
      <c r="K146" s="307"/>
      <c r="L146" s="308"/>
      <c r="M146" s="308"/>
      <c r="N146" s="112" t="s">
        <v>68</v>
      </c>
      <c r="O146" s="278"/>
      <c r="P146" s="279"/>
      <c r="Q146" s="279"/>
      <c r="R146" s="53"/>
      <c r="S146" s="113"/>
      <c r="T146" s="114"/>
      <c r="U146" s="115"/>
      <c r="V146" s="115"/>
      <c r="W146" s="116"/>
      <c r="X146" s="54"/>
      <c r="Y146" s="117"/>
      <c r="Z146" s="311"/>
      <c r="AA146" s="46"/>
    </row>
    <row r="147" spans="1:27" ht="21" customHeight="1" hidden="1">
      <c r="A147" s="1">
        <f>A146+0.1</f>
        <v>1.1</v>
      </c>
      <c r="B147" s="257"/>
      <c r="C147" s="1" t="e">
        <f>D146*10+D147</f>
        <v>#VALUE!</v>
      </c>
      <c r="D147" s="76">
        <f>VLOOKUP(K146,コード!$D$2:$F$5,3)</f>
        <v>1</v>
      </c>
      <c r="E147" s="281"/>
      <c r="F147" s="281"/>
      <c r="G147" s="305"/>
      <c r="H147" s="305"/>
      <c r="I147" s="305"/>
      <c r="J147" s="306"/>
      <c r="K147" s="309"/>
      <c r="L147" s="310"/>
      <c r="M147" s="310"/>
      <c r="N147" s="31" t="s">
        <v>70</v>
      </c>
      <c r="O147" s="277"/>
      <c r="P147" s="252"/>
      <c r="Q147" s="252"/>
      <c r="R147" s="252"/>
      <c r="S147" s="277"/>
      <c r="T147" s="252"/>
      <c r="U147" s="123"/>
      <c r="V147" s="118">
        <f>O147+S147-U147</f>
        <v>0</v>
      </c>
      <c r="W147" s="119"/>
      <c r="X147" s="59">
        <f>IF(B146=99999,"",VLOOKUP(C147,'総括表'!$B$12:$C$64,2,0))</f>
      </c>
      <c r="Y147" s="119">
        <f t="shared" si="5"/>
      </c>
      <c r="Z147" s="312"/>
      <c r="AA147" s="46"/>
    </row>
    <row r="148" spans="1:27" ht="21" customHeight="1" hidden="1">
      <c r="A148" s="1">
        <f>RANK(B148,$B$14:$B$149,2)</f>
        <v>1</v>
      </c>
      <c r="B148" s="257">
        <f>IF(E148=0,99999,C149*100+COUNTIF($C$13:C149,C149))</f>
        <v>99999</v>
      </c>
      <c r="D148" s="1" t="e">
        <f>IF(Z148=$AB$9,36.5,LEFT(Z148,2))*1</f>
        <v>#VALUE!</v>
      </c>
      <c r="E148" s="280"/>
      <c r="F148" s="280"/>
      <c r="G148" s="303"/>
      <c r="H148" s="303"/>
      <c r="I148" s="303"/>
      <c r="J148" s="304"/>
      <c r="K148" s="307"/>
      <c r="L148" s="308"/>
      <c r="M148" s="308"/>
      <c r="N148" s="112" t="s">
        <v>68</v>
      </c>
      <c r="O148" s="278"/>
      <c r="P148" s="279"/>
      <c r="Q148" s="279"/>
      <c r="R148" s="53"/>
      <c r="S148" s="113"/>
      <c r="T148" s="114"/>
      <c r="U148" s="115"/>
      <c r="V148" s="115"/>
      <c r="W148" s="116"/>
      <c r="X148" s="54"/>
      <c r="Y148" s="117"/>
      <c r="Z148" s="311"/>
      <c r="AA148" s="46"/>
    </row>
    <row r="149" spans="1:27" ht="16.5" customHeight="1" hidden="1">
      <c r="A149" s="1">
        <f>A148+0.1</f>
        <v>1.1</v>
      </c>
      <c r="B149" s="257"/>
      <c r="C149" s="1" t="e">
        <f>D148*10+D149</f>
        <v>#VALUE!</v>
      </c>
      <c r="D149" s="76">
        <f>VLOOKUP(K148,コード!$D$2:$F$5,3)</f>
        <v>1</v>
      </c>
      <c r="E149" s="281"/>
      <c r="F149" s="281"/>
      <c r="G149" s="305"/>
      <c r="H149" s="305"/>
      <c r="I149" s="305"/>
      <c r="J149" s="306"/>
      <c r="K149" s="309"/>
      <c r="L149" s="310"/>
      <c r="M149" s="310"/>
      <c r="N149" s="31" t="s">
        <v>70</v>
      </c>
      <c r="O149" s="277"/>
      <c r="P149" s="252"/>
      <c r="Q149" s="252"/>
      <c r="R149" s="252"/>
      <c r="S149" s="277"/>
      <c r="T149" s="252"/>
      <c r="U149" s="123"/>
      <c r="V149" s="118">
        <f>O149+S149-U149</f>
        <v>0</v>
      </c>
      <c r="W149" s="119"/>
      <c r="X149" s="59">
        <f>IF(B148=99999,"",VLOOKUP(C149,'総括表'!$B$12:$C$64,2,0))</f>
      </c>
      <c r="Y149" s="119">
        <f t="shared" si="5"/>
      </c>
      <c r="Z149" s="312"/>
      <c r="AA149" s="46"/>
    </row>
    <row r="150" spans="5:26" ht="12" customHeight="1">
      <c r="E150" s="269"/>
      <c r="F150" s="299"/>
      <c r="G150" s="299"/>
      <c r="H150" s="299"/>
      <c r="I150" s="299"/>
      <c r="J150" s="300"/>
      <c r="K150" s="269" t="s">
        <v>63</v>
      </c>
      <c r="L150" s="270"/>
      <c r="M150" s="270"/>
      <c r="N150" s="271"/>
      <c r="O150" s="282">
        <f>SUM(O15:R139)</f>
        <v>0</v>
      </c>
      <c r="P150" s="283"/>
      <c r="Q150" s="283"/>
      <c r="R150" s="284"/>
      <c r="S150" s="278">
        <f>SUM(S15:T139)</f>
        <v>0</v>
      </c>
      <c r="T150" s="288"/>
      <c r="U150" s="217">
        <f>SUM(U15:U149)</f>
        <v>0</v>
      </c>
      <c r="V150" s="217">
        <f>SUM(V15:V149)</f>
        <v>0</v>
      </c>
      <c r="W150" s="217" t="e">
        <f>SUM(W15:W27)</f>
        <v>#VALUE!</v>
      </c>
      <c r="X150" s="275"/>
      <c r="Y150" s="217">
        <f>SUM(Y15:Y149)</f>
        <v>0</v>
      </c>
      <c r="Z150" s="124"/>
    </row>
    <row r="151" spans="5:26" ht="12" customHeight="1">
      <c r="E151" s="272"/>
      <c r="F151" s="301"/>
      <c r="G151" s="301"/>
      <c r="H151" s="301"/>
      <c r="I151" s="301"/>
      <c r="J151" s="302"/>
      <c r="K151" s="272"/>
      <c r="L151" s="273"/>
      <c r="M151" s="273"/>
      <c r="N151" s="274"/>
      <c r="O151" s="285"/>
      <c r="P151" s="286"/>
      <c r="Q151" s="286"/>
      <c r="R151" s="287"/>
      <c r="S151" s="289"/>
      <c r="T151" s="290"/>
      <c r="U151" s="218"/>
      <c r="V151" s="218"/>
      <c r="W151" s="218"/>
      <c r="X151" s="276"/>
      <c r="Y151" s="218"/>
      <c r="Z151" s="125"/>
    </row>
    <row r="152" spans="5:26" ht="18" customHeight="1" hidden="1">
      <c r="E152" s="1"/>
      <c r="F152" s="1"/>
      <c r="G152" s="1"/>
      <c r="H152" s="1"/>
      <c r="I152" s="1"/>
      <c r="J152" s="1"/>
      <c r="K152" s="1"/>
      <c r="L152" s="1"/>
      <c r="M152" s="1"/>
      <c r="N152" s="1"/>
      <c r="O152" s="1"/>
      <c r="P152" s="1"/>
      <c r="Q152" s="1"/>
      <c r="R152" s="1"/>
      <c r="S152" s="1"/>
      <c r="T152" s="1"/>
      <c r="U152" s="1"/>
      <c r="V152" s="1"/>
      <c r="W152" s="1"/>
      <c r="X152" s="1"/>
      <c r="Y152" s="1"/>
      <c r="Z152" s="126"/>
    </row>
    <row r="153" spans="5:26" ht="31.5" customHeight="1" hidden="1">
      <c r="E153" s="1"/>
      <c r="F153" s="1"/>
      <c r="G153" s="1"/>
      <c r="H153" s="1"/>
      <c r="I153" s="1"/>
      <c r="J153" s="1"/>
      <c r="K153" s="1"/>
      <c r="L153" s="1"/>
      <c r="M153" s="1"/>
      <c r="N153" s="1"/>
      <c r="O153" s="1"/>
      <c r="P153" s="1"/>
      <c r="Q153" s="1"/>
      <c r="R153" s="1"/>
      <c r="S153" s="1"/>
      <c r="T153" s="1"/>
      <c r="U153" s="1"/>
      <c r="V153" s="1"/>
      <c r="W153" s="1"/>
      <c r="X153" s="1"/>
      <c r="Y153" s="1"/>
      <c r="Z153" s="52"/>
    </row>
    <row r="154" spans="5:26" ht="7.5" customHeight="1" hidden="1">
      <c r="E154" s="1"/>
      <c r="F154" s="1"/>
      <c r="G154" s="1"/>
      <c r="H154" s="1"/>
      <c r="I154" s="1"/>
      <c r="J154" s="1"/>
      <c r="K154" s="1"/>
      <c r="L154" s="1"/>
      <c r="M154" s="1"/>
      <c r="N154" s="1"/>
      <c r="O154" s="1"/>
      <c r="P154" s="1"/>
      <c r="Q154" s="1"/>
      <c r="R154" s="1"/>
      <c r="S154" s="1"/>
      <c r="T154" s="2"/>
      <c r="U154" s="1"/>
      <c r="V154" s="1"/>
      <c r="W154" s="1"/>
      <c r="X154" s="1"/>
      <c r="Y154" s="1"/>
      <c r="Z154" s="1"/>
    </row>
    <row r="155" spans="5:26" ht="10.5" customHeight="1" hidden="1">
      <c r="E155" s="1"/>
      <c r="F155" s="1"/>
      <c r="G155" s="1"/>
      <c r="H155" s="1"/>
      <c r="I155" s="1"/>
      <c r="J155" s="1"/>
      <c r="K155" s="1"/>
      <c r="L155" s="1"/>
      <c r="M155" s="1"/>
      <c r="N155" s="1"/>
      <c r="O155" s="1"/>
      <c r="P155" s="1"/>
      <c r="Q155" s="1"/>
      <c r="R155" s="1"/>
      <c r="S155" s="1"/>
      <c r="T155" s="2"/>
      <c r="U155" s="1"/>
      <c r="V155" s="1"/>
      <c r="W155" s="1"/>
      <c r="X155" s="1"/>
      <c r="Y155" s="1"/>
      <c r="Z155" s="1"/>
    </row>
    <row r="156" spans="5:26" ht="5.25" customHeight="1" hidden="1">
      <c r="E156" s="1"/>
      <c r="F156" s="1"/>
      <c r="G156" s="1"/>
      <c r="H156" s="1"/>
      <c r="I156" s="1"/>
      <c r="J156" s="1"/>
      <c r="K156" s="1"/>
      <c r="L156" s="1"/>
      <c r="M156" s="1"/>
      <c r="N156" s="1"/>
      <c r="O156" s="1"/>
      <c r="P156" s="1"/>
      <c r="Q156" s="1"/>
      <c r="R156" s="1"/>
      <c r="S156" s="1"/>
      <c r="T156" s="2"/>
      <c r="U156" s="1"/>
      <c r="V156" s="1"/>
      <c r="W156" s="1"/>
      <c r="X156" s="1"/>
      <c r="Y156" s="1"/>
      <c r="Z156" s="1"/>
    </row>
    <row r="157" spans="5:26" ht="5.25" customHeight="1" hidden="1">
      <c r="E157" s="1"/>
      <c r="F157" s="1"/>
      <c r="G157" s="1"/>
      <c r="H157" s="1"/>
      <c r="I157" s="1"/>
      <c r="J157" s="1"/>
      <c r="K157" s="1"/>
      <c r="L157" s="1"/>
      <c r="M157" s="1"/>
      <c r="N157" s="1"/>
      <c r="O157" s="1"/>
      <c r="P157" s="1"/>
      <c r="Q157" s="1"/>
      <c r="R157" s="1"/>
      <c r="S157" s="1"/>
      <c r="T157" s="2"/>
      <c r="U157" s="1"/>
      <c r="V157" s="1"/>
      <c r="W157" s="1"/>
      <c r="X157" s="1"/>
      <c r="Y157" s="1"/>
      <c r="Z157" s="1"/>
    </row>
    <row r="158" spans="5:26" ht="5.25" customHeight="1" hidden="1">
      <c r="E158" s="1"/>
      <c r="F158" s="1"/>
      <c r="G158" s="1"/>
      <c r="H158" s="1"/>
      <c r="I158" s="1"/>
      <c r="J158" s="1"/>
      <c r="K158" s="1"/>
      <c r="L158" s="1"/>
      <c r="M158" s="1"/>
      <c r="N158" s="1"/>
      <c r="O158" s="1"/>
      <c r="P158" s="1"/>
      <c r="Q158" s="1"/>
      <c r="R158" s="1"/>
      <c r="S158" s="1"/>
      <c r="T158" s="2"/>
      <c r="U158" s="1"/>
      <c r="V158" s="1"/>
      <c r="W158" s="1"/>
      <c r="X158" s="1"/>
      <c r="Y158" s="1"/>
      <c r="Z158" s="1"/>
    </row>
    <row r="159" spans="5:26" ht="5.25" customHeight="1" hidden="1">
      <c r="E159" s="1"/>
      <c r="F159" s="1"/>
      <c r="G159" s="1"/>
      <c r="H159" s="1"/>
      <c r="I159" s="1"/>
      <c r="J159" s="1"/>
      <c r="K159" s="1"/>
      <c r="L159" s="1"/>
      <c r="M159" s="1"/>
      <c r="N159" s="1"/>
      <c r="O159" s="1"/>
      <c r="P159" s="1"/>
      <c r="Q159" s="1"/>
      <c r="R159" s="1"/>
      <c r="S159" s="1"/>
      <c r="T159" s="2"/>
      <c r="U159" s="1"/>
      <c r="V159" s="1"/>
      <c r="W159" s="1"/>
      <c r="X159" s="1"/>
      <c r="Y159" s="1"/>
      <c r="Z159" s="1"/>
    </row>
    <row r="160" spans="5:26" ht="17.25" customHeight="1" hidden="1">
      <c r="E160" s="6"/>
      <c r="F160" s="1"/>
      <c r="G160" s="1"/>
      <c r="H160" s="1"/>
      <c r="I160" s="1"/>
      <c r="J160" s="1"/>
      <c r="K160" s="1"/>
      <c r="L160" s="1"/>
      <c r="M160" s="1"/>
      <c r="N160" s="1"/>
      <c r="O160" s="8"/>
      <c r="P160" s="8"/>
      <c r="Q160" s="8"/>
      <c r="R160" s="8"/>
      <c r="S160" s="8"/>
      <c r="T160" s="1"/>
      <c r="U160" s="1"/>
      <c r="V160" s="1"/>
      <c r="W160" s="1"/>
      <c r="X160" s="1"/>
      <c r="Y160" s="1"/>
      <c r="Z160" s="1"/>
    </row>
    <row r="161" spans="5:26" ht="12.75" customHeight="1" hidden="1">
      <c r="E161" s="1"/>
      <c r="F161" s="1"/>
      <c r="G161" s="1"/>
      <c r="H161" s="1"/>
      <c r="I161" s="50"/>
      <c r="J161" s="50"/>
      <c r="K161" s="50"/>
      <c r="L161" s="50"/>
      <c r="M161" s="50"/>
      <c r="N161" s="50"/>
      <c r="O161" s="50"/>
      <c r="P161" s="51"/>
      <c r="Q161" s="51"/>
      <c r="R161" s="51"/>
      <c r="S161" s="51"/>
      <c r="T161" s="51"/>
      <c r="U161" s="50"/>
      <c r="V161" s="1"/>
      <c r="W161" s="1"/>
      <c r="X161" s="1"/>
      <c r="Y161" s="1"/>
      <c r="Z161" s="1"/>
    </row>
    <row r="162" spans="5:26" ht="12.75" customHeight="1" hidden="1">
      <c r="E162" s="1"/>
      <c r="F162" s="1"/>
      <c r="G162" s="1"/>
      <c r="H162" s="1"/>
      <c r="I162" s="50"/>
      <c r="J162" s="50"/>
      <c r="K162" s="50"/>
      <c r="L162" s="50"/>
      <c r="M162" s="50"/>
      <c r="N162" s="50"/>
      <c r="O162" s="50"/>
      <c r="P162" s="51"/>
      <c r="Q162" s="51"/>
      <c r="R162" s="51"/>
      <c r="S162" s="51"/>
      <c r="T162" s="51"/>
      <c r="U162" s="50"/>
      <c r="V162" s="1"/>
      <c r="W162" s="1"/>
      <c r="X162" s="1"/>
      <c r="Y162" s="1"/>
      <c r="Z162" s="1"/>
    </row>
    <row r="163" spans="5:26" ht="12.75" customHeight="1" hidden="1">
      <c r="E163" s="1"/>
      <c r="F163" s="1"/>
      <c r="G163" s="1"/>
      <c r="H163" s="1"/>
      <c r="I163" s="50"/>
      <c r="J163" s="50"/>
      <c r="K163" s="50"/>
      <c r="L163" s="50"/>
      <c r="M163" s="50"/>
      <c r="N163" s="50"/>
      <c r="O163" s="50"/>
      <c r="P163" s="50"/>
      <c r="Q163" s="50"/>
      <c r="R163" s="50"/>
      <c r="S163" s="50"/>
      <c r="T163" s="50"/>
      <c r="U163" s="50"/>
      <c r="V163" s="1"/>
      <c r="W163" s="1"/>
      <c r="X163" s="1"/>
      <c r="Y163" s="1"/>
      <c r="Z163" s="1"/>
    </row>
    <row r="164" spans="5:26" ht="6" customHeight="1" hidden="1">
      <c r="E164" s="1"/>
      <c r="F164" s="1"/>
      <c r="G164" s="1"/>
      <c r="H164" s="1"/>
      <c r="I164" s="50"/>
      <c r="J164" s="50"/>
      <c r="K164" s="50"/>
      <c r="L164" s="50"/>
      <c r="M164" s="50"/>
      <c r="N164" s="50"/>
      <c r="O164" s="50"/>
      <c r="P164" s="50"/>
      <c r="Q164" s="50"/>
      <c r="R164" s="50"/>
      <c r="S164" s="50"/>
      <c r="T164" s="50"/>
      <c r="U164" s="50"/>
      <c r="V164" s="1"/>
      <c r="W164" s="1"/>
      <c r="X164" s="1"/>
      <c r="Y164" s="1"/>
      <c r="Z164" s="1"/>
    </row>
    <row r="165" spans="5:26" ht="12.75" customHeight="1" hidden="1">
      <c r="E165" s="296"/>
      <c r="F165" s="295"/>
      <c r="G165" s="295"/>
      <c r="H165" s="61"/>
      <c r="I165" s="295"/>
      <c r="J165" s="295"/>
      <c r="K165" s="295"/>
      <c r="L165" s="295"/>
      <c r="M165" s="295"/>
      <c r="N165" s="295"/>
      <c r="O165" s="295"/>
      <c r="P165" s="295"/>
      <c r="Q165" s="295"/>
      <c r="R165" s="295"/>
      <c r="S165" s="295"/>
      <c r="T165" s="1"/>
      <c r="U165" s="1"/>
      <c r="V165" s="5"/>
      <c r="W165" s="5"/>
      <c r="X165" s="5"/>
      <c r="Y165" s="1"/>
      <c r="Z165" s="297"/>
    </row>
    <row r="166" spans="5:26" ht="13.5" customHeight="1" hidden="1">
      <c r="E166" s="296"/>
      <c r="F166" s="291"/>
      <c r="G166" s="291"/>
      <c r="H166" s="291"/>
      <c r="I166" s="291"/>
      <c r="J166" s="291"/>
      <c r="K166" s="291"/>
      <c r="L166" s="291"/>
      <c r="M166" s="291"/>
      <c r="N166" s="291"/>
      <c r="O166" s="291"/>
      <c r="P166" s="291"/>
      <c r="Q166" s="291"/>
      <c r="R166" s="291"/>
      <c r="S166" s="291"/>
      <c r="T166" s="1"/>
      <c r="U166" s="1"/>
      <c r="V166" s="5"/>
      <c r="W166" s="5"/>
      <c r="X166" s="5"/>
      <c r="Y166" s="1"/>
      <c r="Z166" s="297"/>
    </row>
    <row r="167" spans="5:26" ht="9" customHeight="1" hidden="1">
      <c r="E167" s="296"/>
      <c r="F167" s="291"/>
      <c r="G167" s="291"/>
      <c r="H167" s="291"/>
      <c r="I167" s="291"/>
      <c r="J167" s="291"/>
      <c r="K167" s="291"/>
      <c r="L167" s="291"/>
      <c r="M167" s="291"/>
      <c r="N167" s="291"/>
      <c r="O167" s="291"/>
      <c r="P167" s="291"/>
      <c r="Q167" s="291"/>
      <c r="R167" s="291"/>
      <c r="S167" s="291"/>
      <c r="T167" s="1"/>
      <c r="U167" s="1"/>
      <c r="V167" s="5"/>
      <c r="W167" s="5"/>
      <c r="X167" s="5"/>
      <c r="Y167" s="1"/>
      <c r="Z167" s="297"/>
    </row>
    <row r="168" spans="5:26" ht="6" customHeight="1" hidden="1">
      <c r="E168" s="296"/>
      <c r="F168" s="291"/>
      <c r="G168" s="291"/>
      <c r="H168" s="291"/>
      <c r="I168" s="291"/>
      <c r="J168" s="291"/>
      <c r="K168" s="291"/>
      <c r="L168" s="291"/>
      <c r="M168" s="291"/>
      <c r="N168" s="291"/>
      <c r="O168" s="291"/>
      <c r="P168" s="291"/>
      <c r="Q168" s="291"/>
      <c r="R168" s="291"/>
      <c r="S168" s="291"/>
      <c r="T168" s="1"/>
      <c r="U168" s="1"/>
      <c r="V168" s="1"/>
      <c r="W168" s="1"/>
      <c r="X168" s="1"/>
      <c r="Y168" s="1"/>
      <c r="Z168" s="1"/>
    </row>
    <row r="169" spans="5:26" ht="15" customHeight="1" hidden="1">
      <c r="E169" s="242"/>
      <c r="F169" s="242"/>
      <c r="G169" s="242"/>
      <c r="H169" s="242"/>
      <c r="I169" s="242"/>
      <c r="J169" s="242"/>
      <c r="K169" s="242"/>
      <c r="L169" s="242"/>
      <c r="M169" s="242"/>
      <c r="N169" s="242"/>
      <c r="O169" s="242"/>
      <c r="P169" s="242"/>
      <c r="Q169" s="242"/>
      <c r="R169" s="62"/>
      <c r="S169" s="6"/>
      <c r="T169" s="6"/>
      <c r="U169" s="298"/>
      <c r="V169" s="298"/>
      <c r="W169" s="103"/>
      <c r="X169" s="6"/>
      <c r="Y169" s="6"/>
      <c r="Z169" s="62"/>
    </row>
    <row r="170" spans="5:26" ht="13.5" customHeight="1" hidden="1">
      <c r="E170" s="242"/>
      <c r="F170" s="242"/>
      <c r="G170" s="242"/>
      <c r="H170" s="242"/>
      <c r="I170" s="242"/>
      <c r="J170" s="242"/>
      <c r="K170" s="242"/>
      <c r="L170" s="242"/>
      <c r="M170" s="242"/>
      <c r="N170" s="242"/>
      <c r="O170" s="242"/>
      <c r="P170" s="242"/>
      <c r="Q170" s="242"/>
      <c r="R170" s="292"/>
      <c r="S170" s="292"/>
      <c r="T170" s="292"/>
      <c r="U170" s="293"/>
      <c r="V170" s="294"/>
      <c r="W170" s="127"/>
      <c r="X170" s="295"/>
      <c r="Y170" s="295"/>
      <c r="Z170" s="5"/>
    </row>
    <row r="171" spans="5:26" ht="13.5" customHeight="1" hidden="1">
      <c r="E171" s="242"/>
      <c r="F171" s="242"/>
      <c r="G171" s="242"/>
      <c r="H171" s="242"/>
      <c r="I171" s="242"/>
      <c r="J171" s="242"/>
      <c r="K171" s="242"/>
      <c r="L171" s="242"/>
      <c r="M171" s="242"/>
      <c r="N171" s="242"/>
      <c r="O171" s="242"/>
      <c r="P171" s="242"/>
      <c r="Q171" s="242"/>
      <c r="R171" s="292"/>
      <c r="S171" s="292"/>
      <c r="T171" s="292"/>
      <c r="U171" s="293"/>
      <c r="V171" s="294"/>
      <c r="W171" s="127"/>
      <c r="X171" s="295"/>
      <c r="Y171" s="295"/>
      <c r="Z171" s="128"/>
    </row>
    <row r="172" spans="5:26" ht="18" customHeight="1" hidden="1">
      <c r="E172" s="258"/>
      <c r="F172" s="258"/>
      <c r="G172" s="258"/>
      <c r="H172" s="258"/>
      <c r="I172" s="258"/>
      <c r="J172" s="258"/>
      <c r="K172" s="129"/>
      <c r="L172" s="31"/>
      <c r="M172" s="129"/>
      <c r="N172" s="31"/>
      <c r="O172" s="129"/>
      <c r="P172" s="256"/>
      <c r="Q172" s="256"/>
      <c r="R172" s="260"/>
      <c r="S172" s="260"/>
      <c r="T172" s="260"/>
      <c r="U172" s="130"/>
      <c r="V172" s="130"/>
      <c r="W172" s="130"/>
      <c r="X172" s="130"/>
      <c r="Y172" s="131"/>
      <c r="Z172" s="132"/>
    </row>
    <row r="173" spans="5:26" ht="18" customHeight="1" hidden="1">
      <c r="E173" s="258"/>
      <c r="F173" s="258"/>
      <c r="G173" s="258"/>
      <c r="H173" s="258"/>
      <c r="I173" s="258"/>
      <c r="J173" s="258"/>
      <c r="K173" s="129"/>
      <c r="L173" s="31"/>
      <c r="M173" s="129"/>
      <c r="N173" s="31"/>
      <c r="O173" s="129"/>
      <c r="P173" s="256"/>
      <c r="Q173" s="256"/>
      <c r="R173" s="252"/>
      <c r="S173" s="252"/>
      <c r="T173" s="252"/>
      <c r="U173" s="122"/>
      <c r="V173" s="122"/>
      <c r="W173" s="122"/>
      <c r="X173" s="252"/>
      <c r="Y173" s="252"/>
      <c r="Z173" s="122"/>
    </row>
    <row r="174" spans="5:26" ht="18" customHeight="1" hidden="1">
      <c r="E174" s="258"/>
      <c r="F174" s="258"/>
      <c r="G174" s="258"/>
      <c r="H174" s="258"/>
      <c r="I174" s="258"/>
      <c r="J174" s="258"/>
      <c r="K174" s="129"/>
      <c r="L174" s="31"/>
      <c r="M174" s="129"/>
      <c r="N174" s="31"/>
      <c r="O174" s="129"/>
      <c r="P174" s="256"/>
      <c r="Q174" s="256"/>
      <c r="R174" s="260"/>
      <c r="S174" s="260"/>
      <c r="T174" s="260"/>
      <c r="U174" s="122"/>
      <c r="V174" s="122"/>
      <c r="W174" s="122"/>
      <c r="X174" s="255"/>
      <c r="Y174" s="255"/>
      <c r="Z174" s="132"/>
    </row>
    <row r="175" spans="5:26" ht="18" customHeight="1" hidden="1">
      <c r="E175" s="258"/>
      <c r="F175" s="258"/>
      <c r="G175" s="258"/>
      <c r="H175" s="258"/>
      <c r="I175" s="258"/>
      <c r="J175" s="258"/>
      <c r="K175" s="129"/>
      <c r="L175" s="31"/>
      <c r="M175" s="129"/>
      <c r="N175" s="31"/>
      <c r="O175" s="129"/>
      <c r="P175" s="256"/>
      <c r="Q175" s="256"/>
      <c r="R175" s="252"/>
      <c r="S175" s="252"/>
      <c r="T175" s="252"/>
      <c r="U175" s="122"/>
      <c r="V175" s="122"/>
      <c r="W175" s="122"/>
      <c r="X175" s="252"/>
      <c r="Y175" s="252"/>
      <c r="Z175" s="122"/>
    </row>
    <row r="176" spans="5:26" ht="18" customHeight="1" hidden="1">
      <c r="E176" s="258"/>
      <c r="F176" s="258"/>
      <c r="G176" s="258"/>
      <c r="H176" s="258"/>
      <c r="I176" s="258"/>
      <c r="J176" s="258"/>
      <c r="K176" s="129"/>
      <c r="L176" s="31"/>
      <c r="M176" s="129"/>
      <c r="N176" s="31"/>
      <c r="O176" s="129"/>
      <c r="P176" s="256"/>
      <c r="Q176" s="256"/>
      <c r="R176" s="260"/>
      <c r="S176" s="260"/>
      <c r="T176" s="260"/>
      <c r="U176" s="122"/>
      <c r="V176" s="122"/>
      <c r="W176" s="122"/>
      <c r="X176" s="255"/>
      <c r="Y176" s="255"/>
      <c r="Z176" s="132"/>
    </row>
    <row r="177" spans="5:26" ht="18" customHeight="1" hidden="1">
      <c r="E177" s="258"/>
      <c r="F177" s="258"/>
      <c r="G177" s="258"/>
      <c r="H177" s="258"/>
      <c r="I177" s="258"/>
      <c r="J177" s="258"/>
      <c r="K177" s="129"/>
      <c r="L177" s="31"/>
      <c r="M177" s="129"/>
      <c r="N177" s="31"/>
      <c r="O177" s="129"/>
      <c r="P177" s="256"/>
      <c r="Q177" s="256"/>
      <c r="R177" s="252"/>
      <c r="S177" s="252"/>
      <c r="T177" s="252"/>
      <c r="U177" s="122"/>
      <c r="V177" s="122"/>
      <c r="W177" s="122"/>
      <c r="X177" s="252"/>
      <c r="Y177" s="252"/>
      <c r="Z177" s="122"/>
    </row>
    <row r="178" spans="5:26" ht="18" customHeight="1" hidden="1">
      <c r="E178" s="258"/>
      <c r="F178" s="258"/>
      <c r="G178" s="258"/>
      <c r="H178" s="258"/>
      <c r="I178" s="258"/>
      <c r="J178" s="258"/>
      <c r="K178" s="129"/>
      <c r="L178" s="31"/>
      <c r="M178" s="129"/>
      <c r="N178" s="31"/>
      <c r="O178" s="129"/>
      <c r="P178" s="256"/>
      <c r="Q178" s="256"/>
      <c r="R178" s="260"/>
      <c r="S178" s="260"/>
      <c r="T178" s="260"/>
      <c r="U178" s="122"/>
      <c r="V178" s="122"/>
      <c r="W178" s="122"/>
      <c r="X178" s="255"/>
      <c r="Y178" s="255"/>
      <c r="Z178" s="132"/>
    </row>
    <row r="179" spans="5:26" ht="18" customHeight="1" hidden="1">
      <c r="E179" s="258"/>
      <c r="F179" s="258"/>
      <c r="G179" s="258"/>
      <c r="H179" s="258"/>
      <c r="I179" s="258"/>
      <c r="J179" s="258"/>
      <c r="K179" s="129"/>
      <c r="L179" s="31"/>
      <c r="M179" s="129"/>
      <c r="N179" s="31"/>
      <c r="O179" s="129"/>
      <c r="P179" s="256"/>
      <c r="Q179" s="256"/>
      <c r="R179" s="252"/>
      <c r="S179" s="252"/>
      <c r="T179" s="252"/>
      <c r="U179" s="122"/>
      <c r="V179" s="122"/>
      <c r="W179" s="122"/>
      <c r="X179" s="252"/>
      <c r="Y179" s="252"/>
      <c r="Z179" s="122"/>
    </row>
    <row r="180" spans="5:26" ht="18" customHeight="1" hidden="1">
      <c r="E180" s="258"/>
      <c r="F180" s="258"/>
      <c r="G180" s="258"/>
      <c r="H180" s="258"/>
      <c r="I180" s="258"/>
      <c r="J180" s="258"/>
      <c r="K180" s="129"/>
      <c r="L180" s="31"/>
      <c r="M180" s="129"/>
      <c r="N180" s="31"/>
      <c r="O180" s="129"/>
      <c r="P180" s="256"/>
      <c r="Q180" s="256"/>
      <c r="R180" s="260"/>
      <c r="S180" s="260"/>
      <c r="T180" s="260"/>
      <c r="U180" s="122"/>
      <c r="V180" s="122"/>
      <c r="W180" s="122"/>
      <c r="X180" s="255"/>
      <c r="Y180" s="255"/>
      <c r="Z180" s="132"/>
    </row>
    <row r="181" spans="5:26" ht="18" customHeight="1" hidden="1">
      <c r="E181" s="258"/>
      <c r="F181" s="258"/>
      <c r="G181" s="258"/>
      <c r="H181" s="258"/>
      <c r="I181" s="258"/>
      <c r="J181" s="258"/>
      <c r="K181" s="129"/>
      <c r="L181" s="31"/>
      <c r="M181" s="129"/>
      <c r="N181" s="31"/>
      <c r="O181" s="129"/>
      <c r="P181" s="256"/>
      <c r="Q181" s="256"/>
      <c r="R181" s="252"/>
      <c r="S181" s="252"/>
      <c r="T181" s="252"/>
      <c r="U181" s="122"/>
      <c r="V181" s="122"/>
      <c r="W181" s="122"/>
      <c r="X181" s="252"/>
      <c r="Y181" s="252"/>
      <c r="Z181" s="122"/>
    </row>
    <row r="182" spans="5:26" ht="18" customHeight="1" hidden="1">
      <c r="E182" s="258"/>
      <c r="F182" s="258"/>
      <c r="G182" s="258"/>
      <c r="H182" s="258"/>
      <c r="I182" s="258"/>
      <c r="J182" s="258"/>
      <c r="K182" s="129"/>
      <c r="L182" s="31"/>
      <c r="M182" s="129"/>
      <c r="N182" s="31"/>
      <c r="O182" s="129"/>
      <c r="P182" s="256"/>
      <c r="Q182" s="256"/>
      <c r="R182" s="260"/>
      <c r="S182" s="260"/>
      <c r="T182" s="260"/>
      <c r="U182" s="122"/>
      <c r="V182" s="122"/>
      <c r="W182" s="122"/>
      <c r="X182" s="255"/>
      <c r="Y182" s="255"/>
      <c r="Z182" s="132"/>
    </row>
    <row r="183" spans="5:26" ht="18" customHeight="1" hidden="1">
      <c r="E183" s="258"/>
      <c r="F183" s="258"/>
      <c r="G183" s="258"/>
      <c r="H183" s="258"/>
      <c r="I183" s="258"/>
      <c r="J183" s="258"/>
      <c r="K183" s="129"/>
      <c r="L183" s="31"/>
      <c r="M183" s="129"/>
      <c r="N183" s="31"/>
      <c r="O183" s="129"/>
      <c r="P183" s="256"/>
      <c r="Q183" s="256"/>
      <c r="R183" s="252"/>
      <c r="S183" s="252"/>
      <c r="T183" s="252"/>
      <c r="U183" s="122"/>
      <c r="V183" s="122"/>
      <c r="W183" s="122"/>
      <c r="X183" s="252"/>
      <c r="Y183" s="252"/>
      <c r="Z183" s="122"/>
    </row>
    <row r="184" spans="5:26" ht="18" customHeight="1" hidden="1">
      <c r="E184" s="258"/>
      <c r="F184" s="258"/>
      <c r="G184" s="258"/>
      <c r="H184" s="258"/>
      <c r="I184" s="258"/>
      <c r="J184" s="258"/>
      <c r="K184" s="129"/>
      <c r="L184" s="31"/>
      <c r="M184" s="129"/>
      <c r="N184" s="31"/>
      <c r="O184" s="129"/>
      <c r="P184" s="256"/>
      <c r="Q184" s="256"/>
      <c r="R184" s="260"/>
      <c r="S184" s="260"/>
      <c r="T184" s="260"/>
      <c r="U184" s="122"/>
      <c r="V184" s="122"/>
      <c r="W184" s="122"/>
      <c r="X184" s="255"/>
      <c r="Y184" s="255"/>
      <c r="Z184" s="132"/>
    </row>
    <row r="185" spans="5:26" ht="18" customHeight="1" hidden="1">
      <c r="E185" s="258"/>
      <c r="F185" s="258"/>
      <c r="G185" s="258"/>
      <c r="H185" s="258"/>
      <c r="I185" s="258"/>
      <c r="J185" s="258"/>
      <c r="K185" s="129"/>
      <c r="L185" s="31"/>
      <c r="M185" s="129"/>
      <c r="N185" s="31"/>
      <c r="O185" s="129"/>
      <c r="P185" s="256"/>
      <c r="Q185" s="256"/>
      <c r="R185" s="252"/>
      <c r="S185" s="252"/>
      <c r="T185" s="252"/>
      <c r="U185" s="122"/>
      <c r="V185" s="122"/>
      <c r="W185" s="122"/>
      <c r="X185" s="252"/>
      <c r="Y185" s="252"/>
      <c r="Z185" s="122"/>
    </row>
    <row r="186" spans="5:26" ht="18" customHeight="1" hidden="1">
      <c r="E186" s="258"/>
      <c r="F186" s="258"/>
      <c r="G186" s="258"/>
      <c r="H186" s="258"/>
      <c r="I186" s="258"/>
      <c r="J186" s="258"/>
      <c r="K186" s="129"/>
      <c r="L186" s="31"/>
      <c r="M186" s="129"/>
      <c r="N186" s="31"/>
      <c r="O186" s="129"/>
      <c r="P186" s="256"/>
      <c r="Q186" s="256"/>
      <c r="R186" s="260"/>
      <c r="S186" s="260"/>
      <c r="T186" s="260"/>
      <c r="U186" s="122"/>
      <c r="V186" s="122"/>
      <c r="W186" s="122"/>
      <c r="X186" s="255"/>
      <c r="Y186" s="255"/>
      <c r="Z186" s="132"/>
    </row>
    <row r="187" spans="5:26" ht="18" customHeight="1" hidden="1">
      <c r="E187" s="258"/>
      <c r="F187" s="258"/>
      <c r="G187" s="258"/>
      <c r="H187" s="258"/>
      <c r="I187" s="258"/>
      <c r="J187" s="258"/>
      <c r="K187" s="129"/>
      <c r="L187" s="31"/>
      <c r="M187" s="129"/>
      <c r="N187" s="31"/>
      <c r="O187" s="129"/>
      <c r="P187" s="256"/>
      <c r="Q187" s="256"/>
      <c r="R187" s="252"/>
      <c r="S187" s="252"/>
      <c r="T187" s="252"/>
      <c r="U187" s="122"/>
      <c r="V187" s="122"/>
      <c r="W187" s="122"/>
      <c r="X187" s="252"/>
      <c r="Y187" s="252"/>
      <c r="Z187" s="122"/>
    </row>
    <row r="188" spans="5:26" ht="18" customHeight="1" hidden="1">
      <c r="E188" s="258"/>
      <c r="F188" s="258"/>
      <c r="G188" s="258"/>
      <c r="H188" s="258"/>
      <c r="I188" s="258"/>
      <c r="J188" s="258"/>
      <c r="K188" s="129"/>
      <c r="L188" s="31"/>
      <c r="M188" s="129"/>
      <c r="N188" s="31"/>
      <c r="O188" s="129"/>
      <c r="P188" s="256"/>
      <c r="Q188" s="256"/>
      <c r="R188" s="260"/>
      <c r="S188" s="260"/>
      <c r="T188" s="260"/>
      <c r="U188" s="122"/>
      <c r="V188" s="122"/>
      <c r="W188" s="122"/>
      <c r="X188" s="255"/>
      <c r="Y188" s="255"/>
      <c r="Z188" s="132"/>
    </row>
    <row r="189" spans="5:26" ht="18" customHeight="1" hidden="1">
      <c r="E189" s="258"/>
      <c r="F189" s="258"/>
      <c r="G189" s="258"/>
      <c r="H189" s="258"/>
      <c r="I189" s="258"/>
      <c r="J189" s="258"/>
      <c r="K189" s="129"/>
      <c r="L189" s="63"/>
      <c r="M189" s="129"/>
      <c r="N189" s="31"/>
      <c r="O189" s="129"/>
      <c r="P189" s="256"/>
      <c r="Q189" s="256"/>
      <c r="R189" s="252"/>
      <c r="S189" s="252"/>
      <c r="T189" s="252"/>
      <c r="U189" s="122"/>
      <c r="V189" s="122"/>
      <c r="W189" s="122"/>
      <c r="X189" s="252"/>
      <c r="Y189" s="252"/>
      <c r="Z189" s="122"/>
    </row>
    <row r="190" spans="5:26" ht="18" customHeight="1" hidden="1">
      <c r="E190" s="254"/>
      <c r="F190" s="253"/>
      <c r="G190" s="253"/>
      <c r="H190" s="253"/>
      <c r="I190" s="253"/>
      <c r="J190" s="253"/>
      <c r="K190" s="254"/>
      <c r="L190" s="254"/>
      <c r="M190" s="254"/>
      <c r="N190" s="254"/>
      <c r="O190" s="254"/>
      <c r="P190" s="254"/>
      <c r="Q190" s="254"/>
      <c r="R190" s="255"/>
      <c r="S190" s="255"/>
      <c r="T190" s="255"/>
      <c r="U190" s="122"/>
      <c r="V190" s="122"/>
      <c r="W190" s="122"/>
      <c r="X190" s="252"/>
      <c r="Y190" s="252"/>
      <c r="Z190" s="132"/>
    </row>
    <row r="191" spans="5:26" ht="18" customHeight="1" hidden="1">
      <c r="E191" s="254"/>
      <c r="F191" s="253"/>
      <c r="G191" s="253"/>
      <c r="H191" s="253"/>
      <c r="I191" s="253"/>
      <c r="J191" s="253"/>
      <c r="K191" s="254"/>
      <c r="L191" s="254"/>
      <c r="M191" s="254"/>
      <c r="N191" s="254"/>
      <c r="O191" s="254"/>
      <c r="P191" s="254"/>
      <c r="Q191" s="254"/>
      <c r="R191" s="252"/>
      <c r="S191" s="252"/>
      <c r="T191" s="252"/>
      <c r="U191" s="122"/>
      <c r="V191" s="122"/>
      <c r="W191" s="122"/>
      <c r="X191" s="252"/>
      <c r="Y191" s="252"/>
      <c r="Z191" s="122"/>
    </row>
    <row r="192" spans="5:26" ht="18" customHeight="1" hidden="1">
      <c r="E192" s="1"/>
      <c r="F192" s="1"/>
      <c r="G192" s="1"/>
      <c r="H192" s="1"/>
      <c r="I192" s="1"/>
      <c r="J192" s="1"/>
      <c r="K192" s="1"/>
      <c r="L192" s="1"/>
      <c r="M192" s="1"/>
      <c r="N192" s="1"/>
      <c r="O192" s="1"/>
      <c r="P192" s="1"/>
      <c r="Q192" s="1"/>
      <c r="R192" s="1"/>
      <c r="S192" s="1"/>
      <c r="T192" s="1"/>
      <c r="U192" s="1"/>
      <c r="V192" s="1"/>
      <c r="W192" s="1"/>
      <c r="X192" s="1"/>
      <c r="Y192" s="1"/>
      <c r="Z192" s="52"/>
    </row>
    <row r="193" spans="5:26" ht="31.5" customHeight="1" hidden="1">
      <c r="E193" s="1"/>
      <c r="F193" s="1"/>
      <c r="G193" s="1"/>
      <c r="H193" s="1"/>
      <c r="I193" s="1"/>
      <c r="J193" s="1"/>
      <c r="K193" s="1"/>
      <c r="L193" s="1"/>
      <c r="M193" s="1"/>
      <c r="N193" s="1"/>
      <c r="O193" s="1"/>
      <c r="P193" s="1"/>
      <c r="Q193" s="1"/>
      <c r="R193" s="1"/>
      <c r="S193" s="1"/>
      <c r="T193" s="1"/>
      <c r="U193" s="1"/>
      <c r="V193" s="1"/>
      <c r="W193" s="1"/>
      <c r="X193" s="1"/>
      <c r="Y193" s="1"/>
      <c r="Z193" s="52"/>
    </row>
    <row r="194" spans="5:26" ht="7.5" customHeight="1" hidden="1">
      <c r="E194" s="1"/>
      <c r="F194" s="1"/>
      <c r="G194" s="1"/>
      <c r="H194" s="1"/>
      <c r="I194" s="1"/>
      <c r="J194" s="1"/>
      <c r="K194" s="1"/>
      <c r="L194" s="1"/>
      <c r="M194" s="1"/>
      <c r="N194" s="1"/>
      <c r="O194" s="1"/>
      <c r="P194" s="1"/>
      <c r="Q194" s="1"/>
      <c r="R194" s="1"/>
      <c r="S194" s="1"/>
      <c r="T194" s="2"/>
      <c r="U194" s="1"/>
      <c r="V194" s="1"/>
      <c r="W194" s="1"/>
      <c r="X194" s="1"/>
      <c r="Y194" s="1"/>
      <c r="Z194" s="1"/>
    </row>
    <row r="195" spans="5:26" ht="10.5" customHeight="1" hidden="1">
      <c r="E195" s="1"/>
      <c r="F195" s="1"/>
      <c r="G195" s="1"/>
      <c r="H195" s="1"/>
      <c r="I195" s="1"/>
      <c r="J195" s="1"/>
      <c r="K195" s="1"/>
      <c r="L195" s="1"/>
      <c r="M195" s="1"/>
      <c r="N195" s="1"/>
      <c r="O195" s="1"/>
      <c r="P195" s="1"/>
      <c r="Q195" s="1"/>
      <c r="R195" s="1"/>
      <c r="S195" s="1"/>
      <c r="T195" s="2"/>
      <c r="U195" s="1"/>
      <c r="V195" s="1"/>
      <c r="W195" s="1"/>
      <c r="X195" s="1"/>
      <c r="Y195" s="1"/>
      <c r="Z195" s="1"/>
    </row>
    <row r="196" spans="5:26" ht="5.25" customHeight="1" hidden="1">
      <c r="E196" s="1"/>
      <c r="F196" s="1"/>
      <c r="G196" s="1"/>
      <c r="H196" s="1"/>
      <c r="I196" s="1"/>
      <c r="J196" s="1"/>
      <c r="K196" s="1"/>
      <c r="L196" s="1"/>
      <c r="M196" s="1"/>
      <c r="N196" s="1"/>
      <c r="O196" s="1"/>
      <c r="P196" s="1"/>
      <c r="Q196" s="1"/>
      <c r="R196" s="1"/>
      <c r="S196" s="1"/>
      <c r="T196" s="2"/>
      <c r="U196" s="1"/>
      <c r="V196" s="1"/>
      <c r="W196" s="1"/>
      <c r="X196" s="1"/>
      <c r="Y196" s="1"/>
      <c r="Z196" s="1"/>
    </row>
    <row r="197" spans="5:26" ht="5.25" customHeight="1" hidden="1">
      <c r="E197" s="1"/>
      <c r="F197" s="1"/>
      <c r="G197" s="1"/>
      <c r="H197" s="1"/>
      <c r="I197" s="1"/>
      <c r="J197" s="1"/>
      <c r="K197" s="1"/>
      <c r="L197" s="1"/>
      <c r="M197" s="1"/>
      <c r="N197" s="1"/>
      <c r="O197" s="1"/>
      <c r="P197" s="1"/>
      <c r="Q197" s="1"/>
      <c r="R197" s="1"/>
      <c r="S197" s="1"/>
      <c r="T197" s="2"/>
      <c r="U197" s="1"/>
      <c r="V197" s="1"/>
      <c r="W197" s="1"/>
      <c r="X197" s="1"/>
      <c r="Y197" s="1"/>
      <c r="Z197" s="1"/>
    </row>
    <row r="198" spans="5:26" ht="5.25" customHeight="1" hidden="1">
      <c r="E198" s="1"/>
      <c r="F198" s="1"/>
      <c r="G198" s="1"/>
      <c r="H198" s="1"/>
      <c r="I198" s="1"/>
      <c r="J198" s="1"/>
      <c r="K198" s="1"/>
      <c r="L198" s="1"/>
      <c r="M198" s="1"/>
      <c r="N198" s="1"/>
      <c r="O198" s="1"/>
      <c r="P198" s="1"/>
      <c r="Q198" s="1"/>
      <c r="R198" s="1"/>
      <c r="S198" s="1"/>
      <c r="T198" s="2"/>
      <c r="U198" s="1"/>
      <c r="V198" s="1"/>
      <c r="W198" s="1"/>
      <c r="X198" s="1"/>
      <c r="Y198" s="1"/>
      <c r="Z198" s="1"/>
    </row>
    <row r="199" spans="5:26" ht="5.25" customHeight="1" hidden="1">
      <c r="E199" s="1"/>
      <c r="F199" s="1"/>
      <c r="G199" s="1"/>
      <c r="H199" s="1"/>
      <c r="I199" s="1"/>
      <c r="J199" s="1"/>
      <c r="K199" s="1"/>
      <c r="L199" s="1"/>
      <c r="M199" s="1"/>
      <c r="N199" s="1"/>
      <c r="O199" s="1"/>
      <c r="P199" s="1"/>
      <c r="Q199" s="1"/>
      <c r="R199" s="1"/>
      <c r="S199" s="1"/>
      <c r="T199" s="2"/>
      <c r="U199" s="1"/>
      <c r="V199" s="1"/>
      <c r="W199" s="1"/>
      <c r="X199" s="1"/>
      <c r="Y199" s="1"/>
      <c r="Z199" s="1"/>
    </row>
    <row r="200" spans="5:26" ht="17.25" customHeight="1" hidden="1">
      <c r="E200" s="6"/>
      <c r="F200" s="1"/>
      <c r="G200" s="1"/>
      <c r="H200" s="1"/>
      <c r="I200" s="1"/>
      <c r="J200" s="1"/>
      <c r="K200" s="1"/>
      <c r="L200" s="1"/>
      <c r="M200" s="1"/>
      <c r="N200" s="1"/>
      <c r="O200" s="8"/>
      <c r="P200" s="8"/>
      <c r="Q200" s="8"/>
      <c r="R200" s="8"/>
      <c r="S200" s="8"/>
      <c r="T200" s="1"/>
      <c r="U200" s="1"/>
      <c r="V200" s="1"/>
      <c r="W200" s="1"/>
      <c r="X200" s="1"/>
      <c r="Y200" s="1"/>
      <c r="Z200" s="1"/>
    </row>
    <row r="201" spans="5:26" ht="12.75" customHeight="1" hidden="1">
      <c r="E201" s="1"/>
      <c r="F201" s="1"/>
      <c r="G201" s="1"/>
      <c r="H201" s="1"/>
      <c r="I201" s="50"/>
      <c r="J201" s="50"/>
      <c r="K201" s="50"/>
      <c r="L201" s="50"/>
      <c r="M201" s="50"/>
      <c r="N201" s="50"/>
      <c r="O201" s="50"/>
      <c r="P201" s="51"/>
      <c r="Q201" s="51"/>
      <c r="R201" s="51"/>
      <c r="S201" s="51"/>
      <c r="T201" s="51"/>
      <c r="U201" s="50"/>
      <c r="V201" s="1"/>
      <c r="W201" s="1"/>
      <c r="X201" s="1"/>
      <c r="Y201" s="1"/>
      <c r="Z201" s="1"/>
    </row>
    <row r="202" spans="5:26" ht="12.75" customHeight="1" hidden="1">
      <c r="E202" s="1"/>
      <c r="F202" s="1"/>
      <c r="G202" s="1"/>
      <c r="H202" s="1"/>
      <c r="I202" s="50"/>
      <c r="J202" s="50"/>
      <c r="K202" s="50"/>
      <c r="L202" s="50"/>
      <c r="M202" s="50"/>
      <c r="N202" s="50"/>
      <c r="O202" s="50"/>
      <c r="P202" s="51"/>
      <c r="Q202" s="51"/>
      <c r="R202" s="51"/>
      <c r="S202" s="51"/>
      <c r="T202" s="51"/>
      <c r="U202" s="50"/>
      <c r="V202" s="1"/>
      <c r="W202" s="1"/>
      <c r="X202" s="1"/>
      <c r="Y202" s="1"/>
      <c r="Z202" s="1"/>
    </row>
    <row r="203" spans="5:26" ht="12.75" customHeight="1" hidden="1">
      <c r="E203" s="1"/>
      <c r="F203" s="1"/>
      <c r="G203" s="1"/>
      <c r="H203" s="1"/>
      <c r="I203" s="50"/>
      <c r="J203" s="50"/>
      <c r="K203" s="50"/>
      <c r="L203" s="50"/>
      <c r="M203" s="50"/>
      <c r="N203" s="50"/>
      <c r="O203" s="50"/>
      <c r="P203" s="50"/>
      <c r="Q203" s="50"/>
      <c r="R203" s="50"/>
      <c r="S203" s="50"/>
      <c r="T203" s="50"/>
      <c r="U203" s="50"/>
      <c r="V203" s="1"/>
      <c r="W203" s="1"/>
      <c r="X203" s="1"/>
      <c r="Y203" s="1"/>
      <c r="Z203" s="1"/>
    </row>
    <row r="204" spans="5:26" ht="6" customHeight="1" hidden="1">
      <c r="E204" s="1"/>
      <c r="F204" s="1"/>
      <c r="G204" s="1"/>
      <c r="H204" s="1"/>
      <c r="I204" s="50"/>
      <c r="J204" s="50"/>
      <c r="K204" s="50"/>
      <c r="L204" s="50"/>
      <c r="M204" s="50"/>
      <c r="N204" s="50"/>
      <c r="O204" s="50"/>
      <c r="P204" s="50"/>
      <c r="Q204" s="50"/>
      <c r="R204" s="50"/>
      <c r="S204" s="50"/>
      <c r="T204" s="50"/>
      <c r="U204" s="50"/>
      <c r="V204" s="1"/>
      <c r="W204" s="1"/>
      <c r="X204" s="1"/>
      <c r="Y204" s="1"/>
      <c r="Z204" s="1"/>
    </row>
    <row r="205" spans="5:26" ht="12.75" customHeight="1" hidden="1">
      <c r="E205" s="296"/>
      <c r="F205" s="295"/>
      <c r="G205" s="295"/>
      <c r="H205" s="61"/>
      <c r="I205" s="295"/>
      <c r="J205" s="295"/>
      <c r="K205" s="295"/>
      <c r="L205" s="295"/>
      <c r="M205" s="295"/>
      <c r="N205" s="295"/>
      <c r="O205" s="295"/>
      <c r="P205" s="295"/>
      <c r="Q205" s="295"/>
      <c r="R205" s="295"/>
      <c r="S205" s="295"/>
      <c r="T205" s="1"/>
      <c r="U205" s="1"/>
      <c r="V205" s="5"/>
      <c r="W205" s="5"/>
      <c r="X205" s="5"/>
      <c r="Y205" s="1"/>
      <c r="Z205" s="297"/>
    </row>
    <row r="206" spans="5:26" ht="13.5" customHeight="1" hidden="1">
      <c r="E206" s="296"/>
      <c r="F206" s="291"/>
      <c r="G206" s="291"/>
      <c r="H206" s="291"/>
      <c r="I206" s="291"/>
      <c r="J206" s="291"/>
      <c r="K206" s="291"/>
      <c r="L206" s="291"/>
      <c r="M206" s="291"/>
      <c r="N206" s="291"/>
      <c r="O206" s="291"/>
      <c r="P206" s="291"/>
      <c r="Q206" s="291"/>
      <c r="R206" s="291"/>
      <c r="S206" s="291"/>
      <c r="T206" s="1"/>
      <c r="U206" s="1"/>
      <c r="V206" s="5"/>
      <c r="W206" s="5"/>
      <c r="X206" s="5"/>
      <c r="Y206" s="1"/>
      <c r="Z206" s="297"/>
    </row>
    <row r="207" spans="5:26" ht="9" customHeight="1" hidden="1">
      <c r="E207" s="296"/>
      <c r="F207" s="291"/>
      <c r="G207" s="291"/>
      <c r="H207" s="291"/>
      <c r="I207" s="291"/>
      <c r="J207" s="291"/>
      <c r="K207" s="291"/>
      <c r="L207" s="291"/>
      <c r="M207" s="291"/>
      <c r="N207" s="291"/>
      <c r="O207" s="291"/>
      <c r="P207" s="291"/>
      <c r="Q207" s="291"/>
      <c r="R207" s="291"/>
      <c r="S207" s="291"/>
      <c r="T207" s="1"/>
      <c r="U207" s="1"/>
      <c r="V207" s="5"/>
      <c r="W207" s="5"/>
      <c r="X207" s="5"/>
      <c r="Y207" s="1"/>
      <c r="Z207" s="297"/>
    </row>
    <row r="208" spans="5:26" ht="6" customHeight="1" hidden="1">
      <c r="E208" s="296"/>
      <c r="F208" s="291"/>
      <c r="G208" s="291"/>
      <c r="H208" s="291"/>
      <c r="I208" s="291"/>
      <c r="J208" s="291"/>
      <c r="K208" s="291"/>
      <c r="L208" s="291"/>
      <c r="M208" s="291"/>
      <c r="N208" s="291"/>
      <c r="O208" s="291"/>
      <c r="P208" s="291"/>
      <c r="Q208" s="291"/>
      <c r="R208" s="291"/>
      <c r="S208" s="291"/>
      <c r="T208" s="1"/>
      <c r="U208" s="1"/>
      <c r="V208" s="1"/>
      <c r="W208" s="1"/>
      <c r="X208" s="1"/>
      <c r="Y208" s="1"/>
      <c r="Z208" s="1"/>
    </row>
    <row r="209" spans="5:26" ht="15" customHeight="1" hidden="1">
      <c r="E209" s="242"/>
      <c r="F209" s="242"/>
      <c r="G209" s="242"/>
      <c r="H209" s="242"/>
      <c r="I209" s="242"/>
      <c r="J209" s="242"/>
      <c r="K209" s="242"/>
      <c r="L209" s="242"/>
      <c r="M209" s="242"/>
      <c r="N209" s="242"/>
      <c r="O209" s="242"/>
      <c r="P209" s="242"/>
      <c r="Q209" s="242"/>
      <c r="R209" s="62"/>
      <c r="S209" s="6"/>
      <c r="T209" s="6"/>
      <c r="U209" s="298"/>
      <c r="V209" s="298"/>
      <c r="W209" s="103"/>
      <c r="X209" s="6"/>
      <c r="Y209" s="6"/>
      <c r="Z209" s="62"/>
    </row>
    <row r="210" spans="5:26" ht="13.5" customHeight="1" hidden="1">
      <c r="E210" s="242"/>
      <c r="F210" s="242"/>
      <c r="G210" s="242"/>
      <c r="H210" s="242"/>
      <c r="I210" s="242"/>
      <c r="J210" s="242"/>
      <c r="K210" s="242"/>
      <c r="L210" s="242"/>
      <c r="M210" s="242"/>
      <c r="N210" s="242"/>
      <c r="O210" s="242"/>
      <c r="P210" s="242"/>
      <c r="Q210" s="242"/>
      <c r="R210" s="292"/>
      <c r="S210" s="292"/>
      <c r="T210" s="292"/>
      <c r="U210" s="293"/>
      <c r="V210" s="294"/>
      <c r="W210" s="127"/>
      <c r="X210" s="295"/>
      <c r="Y210" s="295"/>
      <c r="Z210" s="5"/>
    </row>
    <row r="211" spans="5:26" ht="13.5" customHeight="1" hidden="1">
      <c r="E211" s="242"/>
      <c r="F211" s="242"/>
      <c r="G211" s="242"/>
      <c r="H211" s="242"/>
      <c r="I211" s="242"/>
      <c r="J211" s="242"/>
      <c r="K211" s="242"/>
      <c r="L211" s="242"/>
      <c r="M211" s="242"/>
      <c r="N211" s="242"/>
      <c r="O211" s="242"/>
      <c r="P211" s="242"/>
      <c r="Q211" s="242"/>
      <c r="R211" s="292"/>
      <c r="S211" s="292"/>
      <c r="T211" s="292"/>
      <c r="U211" s="293"/>
      <c r="V211" s="294"/>
      <c r="W211" s="127"/>
      <c r="X211" s="295"/>
      <c r="Y211" s="295"/>
      <c r="Z211" s="128"/>
    </row>
    <row r="212" spans="5:26" ht="18" customHeight="1" hidden="1">
      <c r="E212" s="258"/>
      <c r="F212" s="258"/>
      <c r="G212" s="258"/>
      <c r="H212" s="258"/>
      <c r="I212" s="258"/>
      <c r="J212" s="258"/>
      <c r="K212" s="129"/>
      <c r="L212" s="31"/>
      <c r="M212" s="129"/>
      <c r="N212" s="31"/>
      <c r="O212" s="129"/>
      <c r="P212" s="256"/>
      <c r="Q212" s="256"/>
      <c r="R212" s="260"/>
      <c r="S212" s="260"/>
      <c r="T212" s="260"/>
      <c r="U212" s="130"/>
      <c r="V212" s="130"/>
      <c r="W212" s="130"/>
      <c r="X212" s="130"/>
      <c r="Y212" s="131"/>
      <c r="Z212" s="132"/>
    </row>
    <row r="213" spans="5:26" ht="18" customHeight="1" hidden="1">
      <c r="E213" s="258"/>
      <c r="F213" s="258"/>
      <c r="G213" s="258"/>
      <c r="H213" s="258"/>
      <c r="I213" s="258"/>
      <c r="J213" s="258"/>
      <c r="K213" s="129"/>
      <c r="L213" s="31"/>
      <c r="M213" s="129"/>
      <c r="N213" s="31"/>
      <c r="O213" s="129"/>
      <c r="P213" s="256"/>
      <c r="Q213" s="256"/>
      <c r="R213" s="252"/>
      <c r="S213" s="252"/>
      <c r="T213" s="252"/>
      <c r="U213" s="122"/>
      <c r="V213" s="122"/>
      <c r="W213" s="122"/>
      <c r="X213" s="252"/>
      <c r="Y213" s="252"/>
      <c r="Z213" s="122"/>
    </row>
    <row r="214" spans="5:26" ht="18" customHeight="1" hidden="1">
      <c r="E214" s="258"/>
      <c r="F214" s="258"/>
      <c r="G214" s="258"/>
      <c r="H214" s="258"/>
      <c r="I214" s="258"/>
      <c r="J214" s="258"/>
      <c r="K214" s="129"/>
      <c r="L214" s="31"/>
      <c r="M214" s="129"/>
      <c r="N214" s="31"/>
      <c r="O214" s="129"/>
      <c r="P214" s="256"/>
      <c r="Q214" s="256"/>
      <c r="R214" s="260"/>
      <c r="S214" s="260"/>
      <c r="T214" s="260"/>
      <c r="U214" s="122"/>
      <c r="V214" s="122"/>
      <c r="W214" s="122"/>
      <c r="X214" s="255"/>
      <c r="Y214" s="255"/>
      <c r="Z214" s="132"/>
    </row>
    <row r="215" spans="5:26" ht="18" customHeight="1" hidden="1">
      <c r="E215" s="258"/>
      <c r="F215" s="258"/>
      <c r="G215" s="258"/>
      <c r="H215" s="258"/>
      <c r="I215" s="258"/>
      <c r="J215" s="258"/>
      <c r="K215" s="129"/>
      <c r="L215" s="31"/>
      <c r="M215" s="129"/>
      <c r="N215" s="31"/>
      <c r="O215" s="129"/>
      <c r="P215" s="256"/>
      <c r="Q215" s="256"/>
      <c r="R215" s="252"/>
      <c r="S215" s="252"/>
      <c r="T215" s="252"/>
      <c r="U215" s="122"/>
      <c r="V215" s="122"/>
      <c r="W215" s="122"/>
      <c r="X215" s="252"/>
      <c r="Y215" s="252"/>
      <c r="Z215" s="122"/>
    </row>
    <row r="216" spans="5:26" ht="18" customHeight="1" hidden="1">
      <c r="E216" s="258"/>
      <c r="F216" s="258"/>
      <c r="G216" s="258"/>
      <c r="H216" s="258"/>
      <c r="I216" s="258"/>
      <c r="J216" s="258"/>
      <c r="K216" s="129"/>
      <c r="L216" s="31"/>
      <c r="M216" s="129"/>
      <c r="N216" s="31"/>
      <c r="O216" s="129"/>
      <c r="P216" s="256"/>
      <c r="Q216" s="256"/>
      <c r="R216" s="260"/>
      <c r="S216" s="260"/>
      <c r="T216" s="260"/>
      <c r="U216" s="122"/>
      <c r="V216" s="122"/>
      <c r="W216" s="122"/>
      <c r="X216" s="255"/>
      <c r="Y216" s="255"/>
      <c r="Z216" s="132"/>
    </row>
    <row r="217" spans="5:26" ht="18" customHeight="1" hidden="1">
      <c r="E217" s="258"/>
      <c r="F217" s="258"/>
      <c r="G217" s="258"/>
      <c r="H217" s="258"/>
      <c r="I217" s="258"/>
      <c r="J217" s="258"/>
      <c r="K217" s="129"/>
      <c r="L217" s="31"/>
      <c r="M217" s="129"/>
      <c r="N217" s="31"/>
      <c r="O217" s="129"/>
      <c r="P217" s="256"/>
      <c r="Q217" s="256"/>
      <c r="R217" s="252"/>
      <c r="S217" s="252"/>
      <c r="T217" s="252"/>
      <c r="U217" s="122"/>
      <c r="V217" s="122"/>
      <c r="W217" s="122"/>
      <c r="X217" s="252"/>
      <c r="Y217" s="252"/>
      <c r="Z217" s="122"/>
    </row>
    <row r="218" spans="5:26" ht="18" customHeight="1" hidden="1">
      <c r="E218" s="258"/>
      <c r="F218" s="258"/>
      <c r="G218" s="258"/>
      <c r="H218" s="258"/>
      <c r="I218" s="258"/>
      <c r="J218" s="258"/>
      <c r="K218" s="129"/>
      <c r="L218" s="31"/>
      <c r="M218" s="129"/>
      <c r="N218" s="31"/>
      <c r="O218" s="129"/>
      <c r="P218" s="256"/>
      <c r="Q218" s="256"/>
      <c r="R218" s="260"/>
      <c r="S218" s="260"/>
      <c r="T218" s="260"/>
      <c r="U218" s="122"/>
      <c r="V218" s="122"/>
      <c r="W218" s="122"/>
      <c r="X218" s="255"/>
      <c r="Y218" s="255"/>
      <c r="Z218" s="132"/>
    </row>
    <row r="219" spans="5:26" ht="18" customHeight="1" hidden="1">
      <c r="E219" s="258"/>
      <c r="F219" s="258"/>
      <c r="G219" s="258"/>
      <c r="H219" s="258"/>
      <c r="I219" s="258"/>
      <c r="J219" s="258"/>
      <c r="K219" s="129"/>
      <c r="L219" s="31"/>
      <c r="M219" s="129"/>
      <c r="N219" s="31"/>
      <c r="O219" s="129"/>
      <c r="P219" s="256"/>
      <c r="Q219" s="256"/>
      <c r="R219" s="252"/>
      <c r="S219" s="252"/>
      <c r="T219" s="252"/>
      <c r="U219" s="122"/>
      <c r="V219" s="122"/>
      <c r="W219" s="122"/>
      <c r="X219" s="252"/>
      <c r="Y219" s="252"/>
      <c r="Z219" s="122"/>
    </row>
    <row r="220" spans="5:26" ht="18" customHeight="1" hidden="1">
      <c r="E220" s="258"/>
      <c r="F220" s="258"/>
      <c r="G220" s="258"/>
      <c r="H220" s="258"/>
      <c r="I220" s="258"/>
      <c r="J220" s="258"/>
      <c r="K220" s="129"/>
      <c r="L220" s="31"/>
      <c r="M220" s="129"/>
      <c r="N220" s="31"/>
      <c r="O220" s="129"/>
      <c r="P220" s="256"/>
      <c r="Q220" s="256"/>
      <c r="R220" s="260"/>
      <c r="S220" s="260"/>
      <c r="T220" s="260"/>
      <c r="U220" s="122"/>
      <c r="V220" s="122"/>
      <c r="W220" s="122"/>
      <c r="X220" s="255"/>
      <c r="Y220" s="255"/>
      <c r="Z220" s="132"/>
    </row>
    <row r="221" spans="5:26" ht="18" customHeight="1" hidden="1">
      <c r="E221" s="258"/>
      <c r="F221" s="258"/>
      <c r="G221" s="258"/>
      <c r="H221" s="258"/>
      <c r="I221" s="258"/>
      <c r="J221" s="258"/>
      <c r="K221" s="129"/>
      <c r="L221" s="31"/>
      <c r="M221" s="129"/>
      <c r="N221" s="31"/>
      <c r="O221" s="129"/>
      <c r="P221" s="256"/>
      <c r="Q221" s="256"/>
      <c r="R221" s="252"/>
      <c r="S221" s="252"/>
      <c r="T221" s="252"/>
      <c r="U221" s="122"/>
      <c r="V221" s="122"/>
      <c r="W221" s="122"/>
      <c r="X221" s="252"/>
      <c r="Y221" s="252"/>
      <c r="Z221" s="122"/>
    </row>
    <row r="222" spans="5:26" ht="18" customHeight="1" hidden="1">
      <c r="E222" s="258"/>
      <c r="F222" s="258"/>
      <c r="G222" s="258"/>
      <c r="H222" s="258"/>
      <c r="I222" s="258"/>
      <c r="J222" s="258"/>
      <c r="K222" s="129"/>
      <c r="L222" s="31"/>
      <c r="M222" s="129"/>
      <c r="N222" s="31"/>
      <c r="O222" s="129"/>
      <c r="P222" s="256"/>
      <c r="Q222" s="256"/>
      <c r="R222" s="260"/>
      <c r="S222" s="260"/>
      <c r="T222" s="260"/>
      <c r="U222" s="122"/>
      <c r="V222" s="122"/>
      <c r="W222" s="122"/>
      <c r="X222" s="255"/>
      <c r="Y222" s="255"/>
      <c r="Z222" s="132"/>
    </row>
    <row r="223" spans="5:26" ht="18" customHeight="1" hidden="1">
      <c r="E223" s="258"/>
      <c r="F223" s="258"/>
      <c r="G223" s="258"/>
      <c r="H223" s="258"/>
      <c r="I223" s="258"/>
      <c r="J223" s="258"/>
      <c r="K223" s="129"/>
      <c r="L223" s="31"/>
      <c r="M223" s="129"/>
      <c r="N223" s="31"/>
      <c r="O223" s="129"/>
      <c r="P223" s="256"/>
      <c r="Q223" s="256"/>
      <c r="R223" s="252"/>
      <c r="S223" s="252"/>
      <c r="T223" s="252"/>
      <c r="U223" s="122"/>
      <c r="V223" s="122"/>
      <c r="W223" s="122"/>
      <c r="X223" s="252"/>
      <c r="Y223" s="252"/>
      <c r="Z223" s="122"/>
    </row>
    <row r="224" spans="5:26" ht="18" customHeight="1" hidden="1">
      <c r="E224" s="258"/>
      <c r="F224" s="258"/>
      <c r="G224" s="258"/>
      <c r="H224" s="258"/>
      <c r="I224" s="258"/>
      <c r="J224" s="258"/>
      <c r="K224" s="129"/>
      <c r="L224" s="31"/>
      <c r="M224" s="129"/>
      <c r="N224" s="31"/>
      <c r="O224" s="129"/>
      <c r="P224" s="256"/>
      <c r="Q224" s="256"/>
      <c r="R224" s="260"/>
      <c r="S224" s="260"/>
      <c r="T224" s="260"/>
      <c r="U224" s="122"/>
      <c r="V224" s="122"/>
      <c r="W224" s="122"/>
      <c r="X224" s="255"/>
      <c r="Y224" s="255"/>
      <c r="Z224" s="132"/>
    </row>
    <row r="225" spans="5:26" ht="18" customHeight="1" hidden="1">
      <c r="E225" s="258"/>
      <c r="F225" s="258"/>
      <c r="G225" s="258"/>
      <c r="H225" s="258"/>
      <c r="I225" s="258"/>
      <c r="J225" s="258"/>
      <c r="K225" s="129"/>
      <c r="L225" s="31"/>
      <c r="M225" s="129"/>
      <c r="N225" s="31"/>
      <c r="O225" s="129"/>
      <c r="P225" s="256"/>
      <c r="Q225" s="256"/>
      <c r="R225" s="252"/>
      <c r="S225" s="252"/>
      <c r="T225" s="252"/>
      <c r="U225" s="122"/>
      <c r="V225" s="122"/>
      <c r="W225" s="122"/>
      <c r="X225" s="252"/>
      <c r="Y225" s="252"/>
      <c r="Z225" s="122"/>
    </row>
    <row r="226" spans="5:26" ht="18" customHeight="1" hidden="1">
      <c r="E226" s="258"/>
      <c r="F226" s="258"/>
      <c r="G226" s="258"/>
      <c r="H226" s="258"/>
      <c r="I226" s="258"/>
      <c r="J226" s="258"/>
      <c r="K226" s="129"/>
      <c r="L226" s="31"/>
      <c r="M226" s="129"/>
      <c r="N226" s="31"/>
      <c r="O226" s="129"/>
      <c r="P226" s="256"/>
      <c r="Q226" s="256"/>
      <c r="R226" s="260"/>
      <c r="S226" s="260"/>
      <c r="T226" s="260"/>
      <c r="U226" s="122"/>
      <c r="V226" s="122"/>
      <c r="W226" s="122"/>
      <c r="X226" s="255"/>
      <c r="Y226" s="255"/>
      <c r="Z226" s="132"/>
    </row>
    <row r="227" spans="5:26" ht="18" customHeight="1" hidden="1">
      <c r="E227" s="258"/>
      <c r="F227" s="258"/>
      <c r="G227" s="258"/>
      <c r="H227" s="258"/>
      <c r="I227" s="258"/>
      <c r="J227" s="258"/>
      <c r="K227" s="129"/>
      <c r="L227" s="31"/>
      <c r="M227" s="129"/>
      <c r="N227" s="31"/>
      <c r="O227" s="129"/>
      <c r="P227" s="256"/>
      <c r="Q227" s="256"/>
      <c r="R227" s="252"/>
      <c r="S227" s="252"/>
      <c r="T227" s="252"/>
      <c r="U227" s="122"/>
      <c r="V227" s="122"/>
      <c r="W227" s="122"/>
      <c r="X227" s="252"/>
      <c r="Y227" s="252"/>
      <c r="Z227" s="122"/>
    </row>
    <row r="228" spans="5:26" ht="18" customHeight="1" hidden="1">
      <c r="E228" s="258"/>
      <c r="F228" s="258"/>
      <c r="G228" s="258"/>
      <c r="H228" s="258"/>
      <c r="I228" s="258"/>
      <c r="J228" s="258"/>
      <c r="K228" s="129"/>
      <c r="L228" s="31"/>
      <c r="M228" s="129"/>
      <c r="N228" s="31"/>
      <c r="O228" s="129"/>
      <c r="P228" s="256"/>
      <c r="Q228" s="256"/>
      <c r="R228" s="260"/>
      <c r="S228" s="260"/>
      <c r="T228" s="260"/>
      <c r="U228" s="122"/>
      <c r="V228" s="122"/>
      <c r="W228" s="122"/>
      <c r="X228" s="255"/>
      <c r="Y228" s="255"/>
      <c r="Z228" s="132"/>
    </row>
    <row r="229" spans="5:26" ht="18" customHeight="1" hidden="1">
      <c r="E229" s="258"/>
      <c r="F229" s="258"/>
      <c r="G229" s="258"/>
      <c r="H229" s="258"/>
      <c r="I229" s="258"/>
      <c r="J229" s="258"/>
      <c r="K229" s="129"/>
      <c r="L229" s="63"/>
      <c r="M229" s="129"/>
      <c r="N229" s="31"/>
      <c r="O229" s="129"/>
      <c r="P229" s="256"/>
      <c r="Q229" s="256"/>
      <c r="R229" s="252"/>
      <c r="S229" s="252"/>
      <c r="T229" s="252"/>
      <c r="U229" s="122"/>
      <c r="V229" s="122"/>
      <c r="W229" s="122"/>
      <c r="X229" s="252"/>
      <c r="Y229" s="252"/>
      <c r="Z229" s="122"/>
    </row>
    <row r="230" spans="5:26" ht="18" customHeight="1" hidden="1">
      <c r="E230" s="254"/>
      <c r="F230" s="253"/>
      <c r="G230" s="253"/>
      <c r="H230" s="253"/>
      <c r="I230" s="253"/>
      <c r="J230" s="253"/>
      <c r="K230" s="254"/>
      <c r="L230" s="254"/>
      <c r="M230" s="254"/>
      <c r="N230" s="254"/>
      <c r="O230" s="254"/>
      <c r="P230" s="254"/>
      <c r="Q230" s="254"/>
      <c r="R230" s="255"/>
      <c r="S230" s="255"/>
      <c r="T230" s="255"/>
      <c r="U230" s="122"/>
      <c r="V230" s="122"/>
      <c r="W230" s="122"/>
      <c r="X230" s="252"/>
      <c r="Y230" s="252"/>
      <c r="Z230" s="132"/>
    </row>
    <row r="231" spans="5:26" ht="18" customHeight="1" hidden="1">
      <c r="E231" s="254"/>
      <c r="F231" s="253"/>
      <c r="G231" s="253"/>
      <c r="H231" s="253"/>
      <c r="I231" s="253"/>
      <c r="J231" s="253"/>
      <c r="K231" s="254"/>
      <c r="L231" s="254"/>
      <c r="M231" s="254"/>
      <c r="N231" s="254"/>
      <c r="O231" s="254"/>
      <c r="P231" s="254"/>
      <c r="Q231" s="254"/>
      <c r="R231" s="252"/>
      <c r="S231" s="252"/>
      <c r="T231" s="252"/>
      <c r="U231" s="122"/>
      <c r="V231" s="122"/>
      <c r="W231" s="122"/>
      <c r="X231" s="252"/>
      <c r="Y231" s="252"/>
      <c r="Z231" s="122"/>
    </row>
    <row r="232" spans="5:26" ht="18" customHeight="1" hidden="1">
      <c r="E232" s="1"/>
      <c r="F232" s="1"/>
      <c r="G232" s="1"/>
      <c r="H232" s="1"/>
      <c r="I232" s="1"/>
      <c r="J232" s="1"/>
      <c r="K232" s="1"/>
      <c r="L232" s="1"/>
      <c r="M232" s="1"/>
      <c r="N232" s="1"/>
      <c r="O232" s="1"/>
      <c r="P232" s="1"/>
      <c r="Q232" s="1"/>
      <c r="R232" s="1"/>
      <c r="S232" s="1"/>
      <c r="T232" s="1"/>
      <c r="U232" s="1"/>
      <c r="V232" s="1"/>
      <c r="W232" s="1"/>
      <c r="X232" s="1"/>
      <c r="Y232" s="1"/>
      <c r="Z232" s="52"/>
    </row>
    <row r="233" spans="5:26" ht="31.5" customHeight="1" hidden="1">
      <c r="E233" s="1"/>
      <c r="F233" s="1"/>
      <c r="G233" s="1"/>
      <c r="H233" s="1"/>
      <c r="I233" s="1"/>
      <c r="J233" s="1"/>
      <c r="K233" s="1"/>
      <c r="L233" s="1"/>
      <c r="M233" s="1"/>
      <c r="N233" s="1"/>
      <c r="O233" s="1"/>
      <c r="P233" s="1"/>
      <c r="Q233" s="1"/>
      <c r="R233" s="1"/>
      <c r="S233" s="1"/>
      <c r="T233" s="1"/>
      <c r="U233" s="1"/>
      <c r="V233" s="1"/>
      <c r="W233" s="1"/>
      <c r="X233" s="1"/>
      <c r="Y233" s="1"/>
      <c r="Z233" s="52"/>
    </row>
    <row r="234" spans="5:26" ht="7.5" customHeight="1" hidden="1">
      <c r="E234" s="1"/>
      <c r="F234" s="1"/>
      <c r="G234" s="1"/>
      <c r="H234" s="1"/>
      <c r="I234" s="1"/>
      <c r="J234" s="1"/>
      <c r="K234" s="1"/>
      <c r="L234" s="1"/>
      <c r="M234" s="1"/>
      <c r="N234" s="1"/>
      <c r="O234" s="1"/>
      <c r="P234" s="1"/>
      <c r="Q234" s="1"/>
      <c r="R234" s="1"/>
      <c r="S234" s="1"/>
      <c r="T234" s="2"/>
      <c r="U234" s="1"/>
      <c r="V234" s="1"/>
      <c r="W234" s="1"/>
      <c r="X234" s="1"/>
      <c r="Y234" s="1"/>
      <c r="Z234" s="1"/>
    </row>
    <row r="235" spans="5:26" ht="10.5" customHeight="1" hidden="1">
      <c r="E235" s="1"/>
      <c r="F235" s="1"/>
      <c r="G235" s="1"/>
      <c r="H235" s="1"/>
      <c r="I235" s="1"/>
      <c r="J235" s="1"/>
      <c r="K235" s="1"/>
      <c r="L235" s="1"/>
      <c r="M235" s="1"/>
      <c r="N235" s="1"/>
      <c r="O235" s="1"/>
      <c r="P235" s="1"/>
      <c r="Q235" s="1"/>
      <c r="R235" s="1"/>
      <c r="S235" s="1"/>
      <c r="T235" s="2"/>
      <c r="U235" s="1"/>
      <c r="V235" s="1"/>
      <c r="W235" s="1"/>
      <c r="X235" s="1"/>
      <c r="Y235" s="1"/>
      <c r="Z235" s="1"/>
    </row>
    <row r="236" spans="5:26" ht="5.25" customHeight="1" hidden="1">
      <c r="E236" s="1"/>
      <c r="F236" s="1"/>
      <c r="G236" s="1"/>
      <c r="H236" s="1"/>
      <c r="I236" s="1"/>
      <c r="J236" s="1"/>
      <c r="K236" s="1"/>
      <c r="L236" s="1"/>
      <c r="M236" s="1"/>
      <c r="N236" s="1"/>
      <c r="O236" s="1"/>
      <c r="P236" s="1"/>
      <c r="Q236" s="1"/>
      <c r="R236" s="1"/>
      <c r="S236" s="1"/>
      <c r="T236" s="2"/>
      <c r="U236" s="1"/>
      <c r="V236" s="1"/>
      <c r="W236" s="1"/>
      <c r="X236" s="1"/>
      <c r="Y236" s="1"/>
      <c r="Z236" s="1"/>
    </row>
    <row r="237" spans="5:26" ht="5.25" customHeight="1" hidden="1">
      <c r="E237" s="1"/>
      <c r="F237" s="1"/>
      <c r="G237" s="1"/>
      <c r="H237" s="1"/>
      <c r="I237" s="1"/>
      <c r="J237" s="1"/>
      <c r="K237" s="1"/>
      <c r="L237" s="1"/>
      <c r="M237" s="1"/>
      <c r="N237" s="1"/>
      <c r="O237" s="1"/>
      <c r="P237" s="1"/>
      <c r="Q237" s="1"/>
      <c r="R237" s="1"/>
      <c r="S237" s="1"/>
      <c r="T237" s="2"/>
      <c r="U237" s="1"/>
      <c r="V237" s="1"/>
      <c r="W237" s="1"/>
      <c r="X237" s="1"/>
      <c r="Y237" s="1"/>
      <c r="Z237" s="1"/>
    </row>
    <row r="238" spans="5:26" ht="5.25" customHeight="1" hidden="1">
      <c r="E238" s="1"/>
      <c r="F238" s="1"/>
      <c r="G238" s="1"/>
      <c r="H238" s="1"/>
      <c r="I238" s="1"/>
      <c r="J238" s="1"/>
      <c r="K238" s="1"/>
      <c r="L238" s="1"/>
      <c r="M238" s="1"/>
      <c r="N238" s="1"/>
      <c r="O238" s="1"/>
      <c r="P238" s="1"/>
      <c r="Q238" s="1"/>
      <c r="R238" s="1"/>
      <c r="S238" s="1"/>
      <c r="T238" s="2"/>
      <c r="U238" s="1"/>
      <c r="V238" s="1"/>
      <c r="W238" s="1"/>
      <c r="X238" s="1"/>
      <c r="Y238" s="1"/>
      <c r="Z238" s="1"/>
    </row>
    <row r="239" spans="5:26" ht="5.25" customHeight="1" hidden="1">
      <c r="E239" s="1"/>
      <c r="F239" s="1"/>
      <c r="G239" s="1"/>
      <c r="H239" s="1"/>
      <c r="I239" s="1"/>
      <c r="J239" s="1"/>
      <c r="K239" s="1"/>
      <c r="L239" s="1"/>
      <c r="M239" s="1"/>
      <c r="N239" s="1"/>
      <c r="O239" s="1"/>
      <c r="P239" s="1"/>
      <c r="Q239" s="1"/>
      <c r="R239" s="1"/>
      <c r="S239" s="1"/>
      <c r="T239" s="2"/>
      <c r="U239" s="1"/>
      <c r="V239" s="1"/>
      <c r="W239" s="1"/>
      <c r="X239" s="1"/>
      <c r="Y239" s="1"/>
      <c r="Z239" s="1"/>
    </row>
    <row r="240" spans="5:26" ht="17.25" customHeight="1" hidden="1">
      <c r="E240" s="6"/>
      <c r="F240" s="1"/>
      <c r="G240" s="1"/>
      <c r="H240" s="1"/>
      <c r="I240" s="1"/>
      <c r="J240" s="1"/>
      <c r="K240" s="1"/>
      <c r="L240" s="1"/>
      <c r="M240" s="1"/>
      <c r="N240" s="1"/>
      <c r="O240" s="8"/>
      <c r="P240" s="8"/>
      <c r="Q240" s="8"/>
      <c r="R240" s="8"/>
      <c r="S240" s="8"/>
      <c r="T240" s="1"/>
      <c r="U240" s="1"/>
      <c r="V240" s="1"/>
      <c r="W240" s="1"/>
      <c r="X240" s="1"/>
      <c r="Y240" s="1"/>
      <c r="Z240" s="1"/>
    </row>
    <row r="241" spans="5:26" ht="12.75" customHeight="1" hidden="1">
      <c r="E241" s="1"/>
      <c r="F241" s="1"/>
      <c r="G241" s="1"/>
      <c r="H241" s="1"/>
      <c r="I241" s="50"/>
      <c r="J241" s="50"/>
      <c r="K241" s="50"/>
      <c r="L241" s="50"/>
      <c r="M241" s="50"/>
      <c r="N241" s="50"/>
      <c r="O241" s="50"/>
      <c r="P241" s="51"/>
      <c r="Q241" s="51"/>
      <c r="R241" s="51"/>
      <c r="S241" s="51"/>
      <c r="T241" s="51"/>
      <c r="U241" s="50"/>
      <c r="V241" s="1"/>
      <c r="W241" s="1"/>
      <c r="X241" s="1"/>
      <c r="Y241" s="1"/>
      <c r="Z241" s="1"/>
    </row>
    <row r="242" spans="5:26" ht="12.75" customHeight="1" hidden="1">
      <c r="E242" s="1"/>
      <c r="F242" s="1"/>
      <c r="G242" s="1"/>
      <c r="H242" s="1"/>
      <c r="I242" s="50"/>
      <c r="J242" s="50"/>
      <c r="K242" s="50"/>
      <c r="L242" s="50"/>
      <c r="M242" s="50"/>
      <c r="N242" s="50"/>
      <c r="O242" s="50"/>
      <c r="P242" s="51"/>
      <c r="Q242" s="51"/>
      <c r="R242" s="51"/>
      <c r="S242" s="51"/>
      <c r="T242" s="51"/>
      <c r="U242" s="50"/>
      <c r="V242" s="1"/>
      <c r="W242" s="1"/>
      <c r="X242" s="1"/>
      <c r="Y242" s="1"/>
      <c r="Z242" s="1"/>
    </row>
    <row r="243" spans="5:26" ht="12.75" customHeight="1" hidden="1">
      <c r="E243" s="1"/>
      <c r="F243" s="1"/>
      <c r="G243" s="1"/>
      <c r="H243" s="1"/>
      <c r="I243" s="50"/>
      <c r="J243" s="50"/>
      <c r="K243" s="50"/>
      <c r="L243" s="50"/>
      <c r="M243" s="50"/>
      <c r="N243" s="50"/>
      <c r="O243" s="50"/>
      <c r="P243" s="50"/>
      <c r="Q243" s="50"/>
      <c r="R243" s="50"/>
      <c r="S243" s="50"/>
      <c r="T243" s="50"/>
      <c r="U243" s="50"/>
      <c r="V243" s="1"/>
      <c r="W243" s="1"/>
      <c r="X243" s="1"/>
      <c r="Y243" s="1"/>
      <c r="Z243" s="1"/>
    </row>
    <row r="244" spans="5:26" ht="6" customHeight="1" hidden="1">
      <c r="E244" s="1"/>
      <c r="F244" s="1"/>
      <c r="G244" s="1"/>
      <c r="H244" s="1"/>
      <c r="I244" s="50"/>
      <c r="J244" s="50"/>
      <c r="K244" s="50"/>
      <c r="L244" s="50"/>
      <c r="M244" s="50"/>
      <c r="N244" s="50"/>
      <c r="O244" s="50"/>
      <c r="P244" s="50"/>
      <c r="Q244" s="50"/>
      <c r="R244" s="50"/>
      <c r="S244" s="50"/>
      <c r="T244" s="50"/>
      <c r="U244" s="50"/>
      <c r="V244" s="1"/>
      <c r="W244" s="1"/>
      <c r="X244" s="1"/>
      <c r="Y244" s="1"/>
      <c r="Z244" s="1"/>
    </row>
    <row r="245" spans="5:26" ht="12.75" customHeight="1" hidden="1">
      <c r="E245" s="296"/>
      <c r="F245" s="295"/>
      <c r="G245" s="295"/>
      <c r="H245" s="61"/>
      <c r="I245" s="295"/>
      <c r="J245" s="295"/>
      <c r="K245" s="295"/>
      <c r="L245" s="295"/>
      <c r="M245" s="295"/>
      <c r="N245" s="295"/>
      <c r="O245" s="295"/>
      <c r="P245" s="295"/>
      <c r="Q245" s="295"/>
      <c r="R245" s="295"/>
      <c r="S245" s="295"/>
      <c r="T245" s="1"/>
      <c r="U245" s="1"/>
      <c r="V245" s="5"/>
      <c r="W245" s="5"/>
      <c r="X245" s="5"/>
      <c r="Y245" s="1"/>
      <c r="Z245" s="297"/>
    </row>
    <row r="246" spans="5:26" ht="13.5" customHeight="1" hidden="1">
      <c r="E246" s="296"/>
      <c r="F246" s="291"/>
      <c r="G246" s="291"/>
      <c r="H246" s="291"/>
      <c r="I246" s="291"/>
      <c r="J246" s="291"/>
      <c r="K246" s="291"/>
      <c r="L246" s="291"/>
      <c r="M246" s="291"/>
      <c r="N246" s="291"/>
      <c r="O246" s="291"/>
      <c r="P246" s="291"/>
      <c r="Q246" s="291"/>
      <c r="R246" s="291"/>
      <c r="S246" s="291"/>
      <c r="T246" s="1"/>
      <c r="U246" s="1"/>
      <c r="V246" s="5"/>
      <c r="W246" s="5"/>
      <c r="X246" s="5"/>
      <c r="Y246" s="1"/>
      <c r="Z246" s="297"/>
    </row>
    <row r="247" spans="5:26" ht="9" customHeight="1" hidden="1">
      <c r="E247" s="296"/>
      <c r="F247" s="291"/>
      <c r="G247" s="291"/>
      <c r="H247" s="291"/>
      <c r="I247" s="291"/>
      <c r="J247" s="291"/>
      <c r="K247" s="291"/>
      <c r="L247" s="291"/>
      <c r="M247" s="291"/>
      <c r="N247" s="291"/>
      <c r="O247" s="291"/>
      <c r="P247" s="291"/>
      <c r="Q247" s="291"/>
      <c r="R247" s="291"/>
      <c r="S247" s="291"/>
      <c r="T247" s="1"/>
      <c r="U247" s="1"/>
      <c r="V247" s="5"/>
      <c r="W247" s="5"/>
      <c r="X247" s="5"/>
      <c r="Y247" s="1"/>
      <c r="Z247" s="297"/>
    </row>
    <row r="248" spans="5:26" ht="6" customHeight="1" hidden="1">
      <c r="E248" s="296"/>
      <c r="F248" s="291"/>
      <c r="G248" s="291"/>
      <c r="H248" s="291"/>
      <c r="I248" s="291"/>
      <c r="J248" s="291"/>
      <c r="K248" s="291"/>
      <c r="L248" s="291"/>
      <c r="M248" s="291"/>
      <c r="N248" s="291"/>
      <c r="O248" s="291"/>
      <c r="P248" s="291"/>
      <c r="Q248" s="291"/>
      <c r="R248" s="291"/>
      <c r="S248" s="291"/>
      <c r="T248" s="1"/>
      <c r="U248" s="1"/>
      <c r="V248" s="1"/>
      <c r="W248" s="1"/>
      <c r="X248" s="1"/>
      <c r="Y248" s="1"/>
      <c r="Z248" s="1"/>
    </row>
    <row r="249" spans="5:26" ht="15" customHeight="1" hidden="1">
      <c r="E249" s="242"/>
      <c r="F249" s="242"/>
      <c r="G249" s="242"/>
      <c r="H249" s="242"/>
      <c r="I249" s="242"/>
      <c r="J249" s="242"/>
      <c r="K249" s="242"/>
      <c r="L249" s="242"/>
      <c r="M249" s="242"/>
      <c r="N249" s="242"/>
      <c r="O249" s="242"/>
      <c r="P249" s="242"/>
      <c r="Q249" s="242"/>
      <c r="R249" s="62"/>
      <c r="S249" s="6"/>
      <c r="T249" s="6"/>
      <c r="U249" s="298"/>
      <c r="V249" s="298"/>
      <c r="W249" s="103"/>
      <c r="X249" s="6"/>
      <c r="Y249" s="6"/>
      <c r="Z249" s="62"/>
    </row>
    <row r="250" spans="5:26" ht="13.5" customHeight="1" hidden="1">
      <c r="E250" s="242"/>
      <c r="F250" s="242"/>
      <c r="G250" s="242"/>
      <c r="H250" s="242"/>
      <c r="I250" s="242"/>
      <c r="J250" s="242"/>
      <c r="K250" s="242"/>
      <c r="L250" s="242"/>
      <c r="M250" s="242"/>
      <c r="N250" s="242"/>
      <c r="O250" s="242"/>
      <c r="P250" s="242"/>
      <c r="Q250" s="242"/>
      <c r="R250" s="292"/>
      <c r="S250" s="292"/>
      <c r="T250" s="292"/>
      <c r="U250" s="293"/>
      <c r="V250" s="294"/>
      <c r="W250" s="127"/>
      <c r="X250" s="295"/>
      <c r="Y250" s="295"/>
      <c r="Z250" s="5"/>
    </row>
    <row r="251" spans="5:26" ht="13.5" customHeight="1" hidden="1">
      <c r="E251" s="242"/>
      <c r="F251" s="242"/>
      <c r="G251" s="242"/>
      <c r="H251" s="242"/>
      <c r="I251" s="242"/>
      <c r="J251" s="242"/>
      <c r="K251" s="242"/>
      <c r="L251" s="242"/>
      <c r="M251" s="242"/>
      <c r="N251" s="242"/>
      <c r="O251" s="242"/>
      <c r="P251" s="242"/>
      <c r="Q251" s="242"/>
      <c r="R251" s="292"/>
      <c r="S251" s="292"/>
      <c r="T251" s="292"/>
      <c r="U251" s="293"/>
      <c r="V251" s="294"/>
      <c r="W251" s="127"/>
      <c r="X251" s="295"/>
      <c r="Y251" s="295"/>
      <c r="Z251" s="128"/>
    </row>
    <row r="252" spans="5:26" ht="18" customHeight="1" hidden="1">
      <c r="E252" s="258"/>
      <c r="F252" s="258"/>
      <c r="G252" s="258"/>
      <c r="H252" s="258"/>
      <c r="I252" s="258"/>
      <c r="J252" s="258"/>
      <c r="K252" s="129"/>
      <c r="L252" s="31"/>
      <c r="M252" s="129"/>
      <c r="N252" s="31"/>
      <c r="O252" s="129"/>
      <c r="P252" s="256"/>
      <c r="Q252" s="256"/>
      <c r="R252" s="260"/>
      <c r="S252" s="260"/>
      <c r="T252" s="260"/>
      <c r="U252" s="130"/>
      <c r="V252" s="130"/>
      <c r="W252" s="130"/>
      <c r="X252" s="130"/>
      <c r="Y252" s="131"/>
      <c r="Z252" s="132"/>
    </row>
    <row r="253" spans="5:26" ht="18" customHeight="1" hidden="1">
      <c r="E253" s="258"/>
      <c r="F253" s="258"/>
      <c r="G253" s="258"/>
      <c r="H253" s="258"/>
      <c r="I253" s="258"/>
      <c r="J253" s="258"/>
      <c r="K253" s="129"/>
      <c r="L253" s="31"/>
      <c r="M253" s="129"/>
      <c r="N253" s="31"/>
      <c r="O253" s="129"/>
      <c r="P253" s="256"/>
      <c r="Q253" s="256"/>
      <c r="R253" s="252"/>
      <c r="S253" s="252"/>
      <c r="T253" s="252"/>
      <c r="U253" s="122"/>
      <c r="V253" s="122"/>
      <c r="W253" s="122"/>
      <c r="X253" s="252"/>
      <c r="Y253" s="252"/>
      <c r="Z253" s="122"/>
    </row>
    <row r="254" spans="5:26" ht="18" customHeight="1" hidden="1">
      <c r="E254" s="258"/>
      <c r="F254" s="258"/>
      <c r="G254" s="258"/>
      <c r="H254" s="258"/>
      <c r="I254" s="258"/>
      <c r="J254" s="258"/>
      <c r="K254" s="129"/>
      <c r="L254" s="31"/>
      <c r="M254" s="129"/>
      <c r="N254" s="31"/>
      <c r="O254" s="129"/>
      <c r="P254" s="256"/>
      <c r="Q254" s="256"/>
      <c r="R254" s="260"/>
      <c r="S254" s="260"/>
      <c r="T254" s="260"/>
      <c r="U254" s="122"/>
      <c r="V254" s="122"/>
      <c r="W254" s="122"/>
      <c r="X254" s="255"/>
      <c r="Y254" s="255"/>
      <c r="Z254" s="132"/>
    </row>
    <row r="255" spans="5:26" ht="18" customHeight="1" hidden="1">
      <c r="E255" s="258"/>
      <c r="F255" s="258"/>
      <c r="G255" s="258"/>
      <c r="H255" s="258"/>
      <c r="I255" s="258"/>
      <c r="J255" s="258"/>
      <c r="K255" s="129"/>
      <c r="L255" s="31"/>
      <c r="M255" s="129"/>
      <c r="N255" s="31"/>
      <c r="O255" s="129"/>
      <c r="P255" s="256"/>
      <c r="Q255" s="256"/>
      <c r="R255" s="252"/>
      <c r="S255" s="252"/>
      <c r="T255" s="252"/>
      <c r="U255" s="122"/>
      <c r="V255" s="122"/>
      <c r="W255" s="122"/>
      <c r="X255" s="252"/>
      <c r="Y255" s="252"/>
      <c r="Z255" s="122"/>
    </row>
    <row r="256" spans="5:26" ht="18" customHeight="1" hidden="1">
      <c r="E256" s="258"/>
      <c r="F256" s="258"/>
      <c r="G256" s="258"/>
      <c r="H256" s="258"/>
      <c r="I256" s="258"/>
      <c r="J256" s="258"/>
      <c r="K256" s="129"/>
      <c r="L256" s="31"/>
      <c r="M256" s="129"/>
      <c r="N256" s="31"/>
      <c r="O256" s="129"/>
      <c r="P256" s="256"/>
      <c r="Q256" s="256"/>
      <c r="R256" s="260"/>
      <c r="S256" s="260"/>
      <c r="T256" s="260"/>
      <c r="U256" s="122"/>
      <c r="V256" s="122"/>
      <c r="W256" s="122"/>
      <c r="X256" s="255"/>
      <c r="Y256" s="255"/>
      <c r="Z256" s="132"/>
    </row>
    <row r="257" spans="5:26" ht="18" customHeight="1" hidden="1">
      <c r="E257" s="258"/>
      <c r="F257" s="258"/>
      <c r="G257" s="258"/>
      <c r="H257" s="258"/>
      <c r="I257" s="258"/>
      <c r="J257" s="258"/>
      <c r="K257" s="129"/>
      <c r="L257" s="31"/>
      <c r="M257" s="129"/>
      <c r="N257" s="31"/>
      <c r="O257" s="129"/>
      <c r="P257" s="256"/>
      <c r="Q257" s="256"/>
      <c r="R257" s="252"/>
      <c r="S257" s="252"/>
      <c r="T257" s="252"/>
      <c r="U257" s="122"/>
      <c r="V257" s="122"/>
      <c r="W257" s="122"/>
      <c r="X257" s="252"/>
      <c r="Y257" s="252"/>
      <c r="Z257" s="122"/>
    </row>
    <row r="258" spans="5:26" ht="18" customHeight="1" hidden="1">
      <c r="E258" s="258"/>
      <c r="F258" s="258"/>
      <c r="G258" s="258"/>
      <c r="H258" s="258"/>
      <c r="I258" s="258"/>
      <c r="J258" s="258"/>
      <c r="K258" s="129"/>
      <c r="L258" s="31"/>
      <c r="M258" s="129"/>
      <c r="N258" s="31"/>
      <c r="O258" s="129"/>
      <c r="P258" s="256"/>
      <c r="Q258" s="256"/>
      <c r="R258" s="260"/>
      <c r="S258" s="260"/>
      <c r="T258" s="260"/>
      <c r="U258" s="122"/>
      <c r="V258" s="122"/>
      <c r="W258" s="122"/>
      <c r="X258" s="255"/>
      <c r="Y258" s="255"/>
      <c r="Z258" s="132"/>
    </row>
    <row r="259" spans="5:26" ht="18" customHeight="1" hidden="1">
      <c r="E259" s="258"/>
      <c r="F259" s="258"/>
      <c r="G259" s="258"/>
      <c r="H259" s="258"/>
      <c r="I259" s="258"/>
      <c r="J259" s="258"/>
      <c r="K259" s="129"/>
      <c r="L259" s="31"/>
      <c r="M259" s="129"/>
      <c r="N259" s="31"/>
      <c r="O259" s="129"/>
      <c r="P259" s="256"/>
      <c r="Q259" s="256"/>
      <c r="R259" s="252"/>
      <c r="S259" s="252"/>
      <c r="T259" s="252"/>
      <c r="U259" s="122"/>
      <c r="V259" s="122"/>
      <c r="W259" s="122"/>
      <c r="X259" s="252"/>
      <c r="Y259" s="252"/>
      <c r="Z259" s="122"/>
    </row>
    <row r="260" spans="5:26" ht="18" customHeight="1" hidden="1">
      <c r="E260" s="258"/>
      <c r="F260" s="258"/>
      <c r="G260" s="258"/>
      <c r="H260" s="258"/>
      <c r="I260" s="258"/>
      <c r="J260" s="258"/>
      <c r="K260" s="129"/>
      <c r="L260" s="31"/>
      <c r="M260" s="129"/>
      <c r="N260" s="31"/>
      <c r="O260" s="129"/>
      <c r="P260" s="256"/>
      <c r="Q260" s="256"/>
      <c r="R260" s="260"/>
      <c r="S260" s="260"/>
      <c r="T260" s="260"/>
      <c r="U260" s="122"/>
      <c r="V260" s="122"/>
      <c r="W260" s="122"/>
      <c r="X260" s="255"/>
      <c r="Y260" s="255"/>
      <c r="Z260" s="132"/>
    </row>
    <row r="261" spans="5:26" ht="18" customHeight="1" hidden="1">
      <c r="E261" s="258"/>
      <c r="F261" s="258"/>
      <c r="G261" s="258"/>
      <c r="H261" s="258"/>
      <c r="I261" s="258"/>
      <c r="J261" s="258"/>
      <c r="K261" s="129"/>
      <c r="L261" s="31"/>
      <c r="M261" s="129"/>
      <c r="N261" s="31"/>
      <c r="O261" s="129"/>
      <c r="P261" s="256"/>
      <c r="Q261" s="256"/>
      <c r="R261" s="252"/>
      <c r="S261" s="252"/>
      <c r="T261" s="252"/>
      <c r="U261" s="122"/>
      <c r="V261" s="122"/>
      <c r="W261" s="122"/>
      <c r="X261" s="252"/>
      <c r="Y261" s="252"/>
      <c r="Z261" s="122"/>
    </row>
    <row r="262" spans="5:26" ht="18" customHeight="1" hidden="1">
      <c r="E262" s="258"/>
      <c r="F262" s="258"/>
      <c r="G262" s="258"/>
      <c r="H262" s="258"/>
      <c r="I262" s="258"/>
      <c r="J262" s="258"/>
      <c r="K262" s="129"/>
      <c r="L262" s="31"/>
      <c r="M262" s="129"/>
      <c r="N262" s="31"/>
      <c r="O262" s="129"/>
      <c r="P262" s="256"/>
      <c r="Q262" s="256"/>
      <c r="R262" s="260"/>
      <c r="S262" s="260"/>
      <c r="T262" s="260"/>
      <c r="U262" s="122"/>
      <c r="V262" s="122"/>
      <c r="W262" s="122"/>
      <c r="X262" s="255"/>
      <c r="Y262" s="255"/>
      <c r="Z262" s="132"/>
    </row>
    <row r="263" spans="5:26" ht="18" customHeight="1" hidden="1">
      <c r="E263" s="258"/>
      <c r="F263" s="258"/>
      <c r="G263" s="258"/>
      <c r="H263" s="258"/>
      <c r="I263" s="258"/>
      <c r="J263" s="258"/>
      <c r="K263" s="129"/>
      <c r="L263" s="31"/>
      <c r="M263" s="129"/>
      <c r="N263" s="31"/>
      <c r="O263" s="129"/>
      <c r="P263" s="256"/>
      <c r="Q263" s="256"/>
      <c r="R263" s="252"/>
      <c r="S263" s="252"/>
      <c r="T263" s="252"/>
      <c r="U263" s="122"/>
      <c r="V263" s="122"/>
      <c r="W263" s="122"/>
      <c r="X263" s="252"/>
      <c r="Y263" s="252"/>
      <c r="Z263" s="122"/>
    </row>
    <row r="264" spans="5:26" ht="18" customHeight="1" hidden="1">
      <c r="E264" s="258"/>
      <c r="F264" s="258"/>
      <c r="G264" s="258"/>
      <c r="H264" s="258"/>
      <c r="I264" s="258"/>
      <c r="J264" s="258"/>
      <c r="K264" s="129"/>
      <c r="L264" s="31"/>
      <c r="M264" s="129"/>
      <c r="N264" s="31"/>
      <c r="O264" s="129"/>
      <c r="P264" s="256"/>
      <c r="Q264" s="256"/>
      <c r="R264" s="260"/>
      <c r="S264" s="260"/>
      <c r="T264" s="260"/>
      <c r="U264" s="122"/>
      <c r="V264" s="122"/>
      <c r="W264" s="122"/>
      <c r="X264" s="255"/>
      <c r="Y264" s="255"/>
      <c r="Z264" s="132"/>
    </row>
    <row r="265" spans="5:26" ht="18" customHeight="1" hidden="1">
      <c r="E265" s="258"/>
      <c r="F265" s="258"/>
      <c r="G265" s="258"/>
      <c r="H265" s="258"/>
      <c r="I265" s="258"/>
      <c r="J265" s="258"/>
      <c r="K265" s="129"/>
      <c r="L265" s="31"/>
      <c r="M265" s="129"/>
      <c r="N265" s="31"/>
      <c r="O265" s="129"/>
      <c r="P265" s="256"/>
      <c r="Q265" s="256"/>
      <c r="R265" s="252"/>
      <c r="S265" s="252"/>
      <c r="T265" s="252"/>
      <c r="U265" s="122"/>
      <c r="V265" s="122"/>
      <c r="W265" s="122"/>
      <c r="X265" s="252"/>
      <c r="Y265" s="252"/>
      <c r="Z265" s="122"/>
    </row>
    <row r="266" spans="5:26" ht="18" customHeight="1" hidden="1">
      <c r="E266" s="258"/>
      <c r="F266" s="258"/>
      <c r="G266" s="258"/>
      <c r="H266" s="258"/>
      <c r="I266" s="258"/>
      <c r="J266" s="258"/>
      <c r="K266" s="129"/>
      <c r="L266" s="31"/>
      <c r="M266" s="129"/>
      <c r="N266" s="31"/>
      <c r="O266" s="129"/>
      <c r="P266" s="256"/>
      <c r="Q266" s="256"/>
      <c r="R266" s="260"/>
      <c r="S266" s="260"/>
      <c r="T266" s="260"/>
      <c r="U266" s="122"/>
      <c r="V266" s="122"/>
      <c r="W266" s="122"/>
      <c r="X266" s="255"/>
      <c r="Y266" s="255"/>
      <c r="Z266" s="132"/>
    </row>
    <row r="267" spans="5:26" ht="18" customHeight="1" hidden="1">
      <c r="E267" s="258"/>
      <c r="F267" s="258"/>
      <c r="G267" s="258"/>
      <c r="H267" s="258"/>
      <c r="I267" s="258"/>
      <c r="J267" s="258"/>
      <c r="K267" s="129"/>
      <c r="L267" s="31"/>
      <c r="M267" s="129"/>
      <c r="N267" s="31"/>
      <c r="O267" s="129"/>
      <c r="P267" s="256"/>
      <c r="Q267" s="256"/>
      <c r="R267" s="252"/>
      <c r="S267" s="252"/>
      <c r="T267" s="252"/>
      <c r="U267" s="122"/>
      <c r="V267" s="122"/>
      <c r="W267" s="122"/>
      <c r="X267" s="252"/>
      <c r="Y267" s="252"/>
      <c r="Z267" s="122"/>
    </row>
    <row r="268" spans="5:26" ht="18" customHeight="1" hidden="1">
      <c r="E268" s="258"/>
      <c r="F268" s="258"/>
      <c r="G268" s="258"/>
      <c r="H268" s="258"/>
      <c r="I268" s="258"/>
      <c r="J268" s="258"/>
      <c r="K268" s="129"/>
      <c r="L268" s="31"/>
      <c r="M268" s="129"/>
      <c r="N268" s="31"/>
      <c r="O268" s="129"/>
      <c r="P268" s="256"/>
      <c r="Q268" s="256"/>
      <c r="R268" s="260"/>
      <c r="S268" s="260"/>
      <c r="T268" s="260"/>
      <c r="U268" s="122"/>
      <c r="V268" s="122"/>
      <c r="W268" s="122"/>
      <c r="X268" s="255"/>
      <c r="Y268" s="255"/>
      <c r="Z268" s="132"/>
    </row>
    <row r="269" spans="5:26" ht="18" customHeight="1" hidden="1">
      <c r="E269" s="258"/>
      <c r="F269" s="258"/>
      <c r="G269" s="258"/>
      <c r="H269" s="258"/>
      <c r="I269" s="258"/>
      <c r="J269" s="258"/>
      <c r="K269" s="129"/>
      <c r="L269" s="63"/>
      <c r="M269" s="129"/>
      <c r="N269" s="31"/>
      <c r="O269" s="129"/>
      <c r="P269" s="256"/>
      <c r="Q269" s="256"/>
      <c r="R269" s="252"/>
      <c r="S269" s="252"/>
      <c r="T269" s="252"/>
      <c r="U269" s="122"/>
      <c r="V269" s="122"/>
      <c r="W269" s="122"/>
      <c r="X269" s="252"/>
      <c r="Y269" s="252"/>
      <c r="Z269" s="122"/>
    </row>
    <row r="270" spans="5:26" ht="18" customHeight="1" hidden="1">
      <c r="E270" s="254"/>
      <c r="F270" s="253"/>
      <c r="G270" s="253"/>
      <c r="H270" s="253"/>
      <c r="I270" s="253"/>
      <c r="J270" s="253"/>
      <c r="K270" s="254"/>
      <c r="L270" s="254"/>
      <c r="M270" s="254"/>
      <c r="N270" s="254"/>
      <c r="O270" s="254"/>
      <c r="P270" s="254"/>
      <c r="Q270" s="254"/>
      <c r="R270" s="255"/>
      <c r="S270" s="255"/>
      <c r="T270" s="255"/>
      <c r="U270" s="122"/>
      <c r="V270" s="122"/>
      <c r="W270" s="122"/>
      <c r="X270" s="252"/>
      <c r="Y270" s="252"/>
      <c r="Z270" s="132"/>
    </row>
    <row r="271" spans="5:26" ht="18" customHeight="1" hidden="1">
      <c r="E271" s="254"/>
      <c r="F271" s="253"/>
      <c r="G271" s="253"/>
      <c r="H271" s="253"/>
      <c r="I271" s="253"/>
      <c r="J271" s="253"/>
      <c r="K271" s="254"/>
      <c r="L271" s="254"/>
      <c r="M271" s="254"/>
      <c r="N271" s="254"/>
      <c r="O271" s="254"/>
      <c r="P271" s="254"/>
      <c r="Q271" s="254"/>
      <c r="R271" s="252"/>
      <c r="S271" s="252"/>
      <c r="T271" s="252"/>
      <c r="U271" s="122"/>
      <c r="V271" s="122"/>
      <c r="W271" s="122"/>
      <c r="X271" s="252"/>
      <c r="Y271" s="252"/>
      <c r="Z271" s="122"/>
    </row>
    <row r="272" ht="18" customHeight="1" hidden="1">
      <c r="Z272" s="133"/>
    </row>
    <row r="273" ht="31.5" customHeight="1" hidden="1">
      <c r="Z273" s="133"/>
    </row>
    <row r="274" ht="7.5" customHeight="1" hidden="1">
      <c r="T274" s="64"/>
    </row>
    <row r="275" ht="10.5" customHeight="1" hidden="1">
      <c r="T275" s="64"/>
    </row>
    <row r="276" ht="5.25" customHeight="1" hidden="1">
      <c r="T276" s="64"/>
    </row>
    <row r="277" ht="5.25" customHeight="1" hidden="1">
      <c r="T277" s="64"/>
    </row>
    <row r="278" ht="5.25" customHeight="1" hidden="1">
      <c r="T278" s="64"/>
    </row>
    <row r="279" ht="5.25" customHeight="1" hidden="1">
      <c r="T279" s="64"/>
    </row>
    <row r="280" spans="5:19" ht="17.25" customHeight="1" hidden="1">
      <c r="E280" s="65"/>
      <c r="O280" s="56"/>
      <c r="P280" s="56"/>
      <c r="Q280" s="56"/>
      <c r="R280" s="56"/>
      <c r="S280" s="56"/>
    </row>
    <row r="281" spans="9:21" ht="12.75" customHeight="1" hidden="1">
      <c r="I281" s="57"/>
      <c r="J281" s="57"/>
      <c r="K281" s="57"/>
      <c r="L281" s="57"/>
      <c r="M281" s="57"/>
      <c r="N281" s="57"/>
      <c r="O281" s="57"/>
      <c r="P281" s="58"/>
      <c r="Q281" s="58"/>
      <c r="R281" s="58"/>
      <c r="S281" s="58"/>
      <c r="T281" s="58"/>
      <c r="U281" s="57"/>
    </row>
    <row r="282" spans="9:21" ht="12.75" customHeight="1" hidden="1">
      <c r="I282" s="57"/>
      <c r="J282" s="57"/>
      <c r="K282" s="57"/>
      <c r="L282" s="57"/>
      <c r="M282" s="57"/>
      <c r="N282" s="57"/>
      <c r="O282" s="57"/>
      <c r="P282" s="58"/>
      <c r="Q282" s="58"/>
      <c r="R282" s="58"/>
      <c r="S282" s="58"/>
      <c r="T282" s="58"/>
      <c r="U282" s="57"/>
    </row>
    <row r="283" spans="9:21" ht="12.75" customHeight="1" hidden="1">
      <c r="I283" s="57"/>
      <c r="J283" s="57"/>
      <c r="K283" s="57"/>
      <c r="L283" s="57"/>
      <c r="M283" s="57"/>
      <c r="N283" s="57"/>
      <c r="O283" s="57"/>
      <c r="P283" s="57"/>
      <c r="Q283" s="57"/>
      <c r="R283" s="57"/>
      <c r="S283" s="57"/>
      <c r="T283" s="57"/>
      <c r="U283" s="57"/>
    </row>
    <row r="284" spans="9:21" ht="6" customHeight="1" hidden="1">
      <c r="I284" s="57"/>
      <c r="J284" s="57"/>
      <c r="K284" s="57"/>
      <c r="L284" s="57"/>
      <c r="M284" s="57"/>
      <c r="N284" s="57"/>
      <c r="O284" s="57"/>
      <c r="P284" s="57"/>
      <c r="Q284" s="57"/>
      <c r="R284" s="57"/>
      <c r="S284" s="57"/>
      <c r="T284" s="57"/>
      <c r="U284" s="57"/>
    </row>
    <row r="285" spans="5:26" ht="12.75" customHeight="1" hidden="1">
      <c r="E285" s="261"/>
      <c r="F285" s="262"/>
      <c r="G285" s="262"/>
      <c r="H285" s="60"/>
      <c r="I285" s="262"/>
      <c r="J285" s="262"/>
      <c r="K285" s="262"/>
      <c r="L285" s="262"/>
      <c r="M285" s="262"/>
      <c r="N285" s="262"/>
      <c r="O285" s="262"/>
      <c r="P285" s="262"/>
      <c r="Q285" s="262"/>
      <c r="R285" s="262"/>
      <c r="S285" s="262"/>
      <c r="V285" s="31"/>
      <c r="W285" s="31"/>
      <c r="X285" s="31"/>
      <c r="Z285" s="268"/>
    </row>
    <row r="286" spans="5:26" ht="13.5" customHeight="1" hidden="1">
      <c r="E286" s="261"/>
      <c r="F286" s="263"/>
      <c r="G286" s="263"/>
      <c r="H286" s="263"/>
      <c r="I286" s="263"/>
      <c r="J286" s="263"/>
      <c r="K286" s="263"/>
      <c r="L286" s="263"/>
      <c r="M286" s="263"/>
      <c r="N286" s="263"/>
      <c r="O286" s="263"/>
      <c r="P286" s="263"/>
      <c r="Q286" s="263"/>
      <c r="R286" s="263"/>
      <c r="S286" s="263"/>
      <c r="V286" s="31"/>
      <c r="W286" s="31"/>
      <c r="X286" s="31"/>
      <c r="Z286" s="268"/>
    </row>
    <row r="287" spans="5:26" ht="9" customHeight="1" hidden="1">
      <c r="E287" s="261"/>
      <c r="F287" s="263"/>
      <c r="G287" s="263"/>
      <c r="H287" s="263"/>
      <c r="I287" s="263"/>
      <c r="J287" s="263"/>
      <c r="K287" s="263"/>
      <c r="L287" s="263"/>
      <c r="M287" s="263"/>
      <c r="N287" s="263"/>
      <c r="O287" s="263"/>
      <c r="P287" s="263"/>
      <c r="Q287" s="263"/>
      <c r="R287" s="263"/>
      <c r="S287" s="263"/>
      <c r="V287" s="31"/>
      <c r="W287" s="31"/>
      <c r="X287" s="31"/>
      <c r="Z287" s="268"/>
    </row>
    <row r="288" spans="5:19" ht="6" customHeight="1" hidden="1">
      <c r="E288" s="261"/>
      <c r="F288" s="263"/>
      <c r="G288" s="263"/>
      <c r="H288" s="263"/>
      <c r="I288" s="263"/>
      <c r="J288" s="263"/>
      <c r="K288" s="263"/>
      <c r="L288" s="263"/>
      <c r="M288" s="263"/>
      <c r="N288" s="263"/>
      <c r="O288" s="263"/>
      <c r="P288" s="263"/>
      <c r="Q288" s="263"/>
      <c r="R288" s="263"/>
      <c r="S288" s="263"/>
    </row>
    <row r="289" spans="5:26" ht="15" customHeight="1" hidden="1">
      <c r="E289" s="256"/>
      <c r="F289" s="256"/>
      <c r="G289" s="256"/>
      <c r="H289" s="256"/>
      <c r="I289" s="256"/>
      <c r="J289" s="256"/>
      <c r="K289" s="256"/>
      <c r="L289" s="256"/>
      <c r="M289" s="256"/>
      <c r="N289" s="256"/>
      <c r="O289" s="256"/>
      <c r="P289" s="256"/>
      <c r="Q289" s="256"/>
      <c r="R289" s="66"/>
      <c r="S289" s="65"/>
      <c r="T289" s="65"/>
      <c r="U289" s="264"/>
      <c r="V289" s="264"/>
      <c r="W289" s="104"/>
      <c r="X289" s="65"/>
      <c r="Y289" s="65"/>
      <c r="Z289" s="66"/>
    </row>
    <row r="290" spans="5:26" ht="13.5" customHeight="1" hidden="1">
      <c r="E290" s="256"/>
      <c r="F290" s="256"/>
      <c r="G290" s="256"/>
      <c r="H290" s="256"/>
      <c r="I290" s="256"/>
      <c r="J290" s="256"/>
      <c r="K290" s="256"/>
      <c r="L290" s="256"/>
      <c r="M290" s="256"/>
      <c r="N290" s="256"/>
      <c r="O290" s="256"/>
      <c r="P290" s="256"/>
      <c r="Q290" s="256"/>
      <c r="R290" s="265"/>
      <c r="S290" s="265"/>
      <c r="T290" s="265"/>
      <c r="U290" s="266"/>
      <c r="V290" s="267"/>
      <c r="W290" s="134"/>
      <c r="X290" s="262"/>
      <c r="Y290" s="262"/>
      <c r="Z290" s="31"/>
    </row>
    <row r="291" spans="5:26" ht="13.5" customHeight="1" hidden="1">
      <c r="E291" s="256"/>
      <c r="F291" s="256"/>
      <c r="G291" s="256"/>
      <c r="H291" s="256"/>
      <c r="I291" s="256"/>
      <c r="J291" s="256"/>
      <c r="K291" s="256"/>
      <c r="L291" s="256"/>
      <c r="M291" s="256"/>
      <c r="N291" s="256"/>
      <c r="O291" s="256"/>
      <c r="P291" s="256"/>
      <c r="Q291" s="256"/>
      <c r="R291" s="265"/>
      <c r="S291" s="265"/>
      <c r="T291" s="265"/>
      <c r="U291" s="266"/>
      <c r="V291" s="267"/>
      <c r="W291" s="134"/>
      <c r="X291" s="262"/>
      <c r="Y291" s="262"/>
      <c r="Z291" s="135"/>
    </row>
    <row r="292" spans="5:26" ht="18" customHeight="1" hidden="1">
      <c r="E292" s="258"/>
      <c r="F292" s="258"/>
      <c r="G292" s="258"/>
      <c r="H292" s="258"/>
      <c r="I292" s="258"/>
      <c r="J292" s="258"/>
      <c r="K292" s="129"/>
      <c r="L292" s="31"/>
      <c r="M292" s="129"/>
      <c r="N292" s="31"/>
      <c r="O292" s="129"/>
      <c r="P292" s="256"/>
      <c r="Q292" s="256"/>
      <c r="R292" s="260"/>
      <c r="S292" s="260"/>
      <c r="T292" s="260"/>
      <c r="U292" s="130"/>
      <c r="V292" s="130"/>
      <c r="W292" s="130"/>
      <c r="X292" s="130"/>
      <c r="Y292" s="131"/>
      <c r="Z292" s="132"/>
    </row>
    <row r="293" spans="5:26" ht="18" customHeight="1" hidden="1">
      <c r="E293" s="258"/>
      <c r="F293" s="258"/>
      <c r="G293" s="258"/>
      <c r="H293" s="258"/>
      <c r="I293" s="258"/>
      <c r="J293" s="258"/>
      <c r="K293" s="129"/>
      <c r="L293" s="31"/>
      <c r="M293" s="129"/>
      <c r="N293" s="31"/>
      <c r="O293" s="129"/>
      <c r="P293" s="256"/>
      <c r="Q293" s="256"/>
      <c r="R293" s="252"/>
      <c r="S293" s="252"/>
      <c r="T293" s="252"/>
      <c r="U293" s="122"/>
      <c r="V293" s="122"/>
      <c r="W293" s="122"/>
      <c r="X293" s="252"/>
      <c r="Y293" s="252"/>
      <c r="Z293" s="122"/>
    </row>
    <row r="294" spans="5:26" ht="18" customHeight="1" hidden="1">
      <c r="E294" s="258"/>
      <c r="F294" s="258"/>
      <c r="G294" s="258"/>
      <c r="H294" s="258"/>
      <c r="I294" s="258"/>
      <c r="J294" s="258"/>
      <c r="K294" s="129"/>
      <c r="L294" s="31"/>
      <c r="M294" s="129"/>
      <c r="N294" s="31"/>
      <c r="O294" s="129"/>
      <c r="P294" s="256"/>
      <c r="Q294" s="256"/>
      <c r="R294" s="260"/>
      <c r="S294" s="260"/>
      <c r="T294" s="260"/>
      <c r="U294" s="122"/>
      <c r="V294" s="122"/>
      <c r="W294" s="122"/>
      <c r="X294" s="255"/>
      <c r="Y294" s="255"/>
      <c r="Z294" s="132"/>
    </row>
    <row r="295" spans="5:26" ht="18" customHeight="1" hidden="1">
      <c r="E295" s="258"/>
      <c r="F295" s="258"/>
      <c r="G295" s="258"/>
      <c r="H295" s="258"/>
      <c r="I295" s="258"/>
      <c r="J295" s="258"/>
      <c r="K295" s="129"/>
      <c r="L295" s="31"/>
      <c r="M295" s="129"/>
      <c r="N295" s="31"/>
      <c r="O295" s="129"/>
      <c r="P295" s="256"/>
      <c r="Q295" s="256"/>
      <c r="R295" s="252"/>
      <c r="S295" s="252"/>
      <c r="T295" s="252"/>
      <c r="U295" s="122"/>
      <c r="V295" s="122"/>
      <c r="W295" s="122"/>
      <c r="X295" s="252"/>
      <c r="Y295" s="252"/>
      <c r="Z295" s="122"/>
    </row>
    <row r="296" spans="5:26" ht="18" customHeight="1" hidden="1">
      <c r="E296" s="258"/>
      <c r="F296" s="258"/>
      <c r="G296" s="258"/>
      <c r="H296" s="258"/>
      <c r="I296" s="258"/>
      <c r="J296" s="258"/>
      <c r="K296" s="129"/>
      <c r="L296" s="31"/>
      <c r="M296" s="129"/>
      <c r="N296" s="31"/>
      <c r="O296" s="129"/>
      <c r="P296" s="256"/>
      <c r="Q296" s="256"/>
      <c r="R296" s="260"/>
      <c r="S296" s="260"/>
      <c r="T296" s="260"/>
      <c r="U296" s="122"/>
      <c r="V296" s="122"/>
      <c r="W296" s="122"/>
      <c r="X296" s="255"/>
      <c r="Y296" s="255"/>
      <c r="Z296" s="132"/>
    </row>
    <row r="297" spans="5:26" ht="18" customHeight="1" hidden="1">
      <c r="E297" s="258"/>
      <c r="F297" s="258"/>
      <c r="G297" s="258"/>
      <c r="H297" s="258"/>
      <c r="I297" s="258"/>
      <c r="J297" s="258"/>
      <c r="K297" s="129"/>
      <c r="L297" s="31"/>
      <c r="M297" s="129"/>
      <c r="N297" s="31"/>
      <c r="O297" s="129"/>
      <c r="P297" s="256"/>
      <c r="Q297" s="256"/>
      <c r="R297" s="252"/>
      <c r="S297" s="252"/>
      <c r="T297" s="252"/>
      <c r="U297" s="122"/>
      <c r="V297" s="122"/>
      <c r="W297" s="122"/>
      <c r="X297" s="252"/>
      <c r="Y297" s="252"/>
      <c r="Z297" s="122"/>
    </row>
    <row r="298" spans="5:26" ht="18" customHeight="1" hidden="1">
      <c r="E298" s="258"/>
      <c r="F298" s="258"/>
      <c r="G298" s="258"/>
      <c r="H298" s="258"/>
      <c r="I298" s="258"/>
      <c r="J298" s="258"/>
      <c r="K298" s="129"/>
      <c r="L298" s="31"/>
      <c r="M298" s="129"/>
      <c r="N298" s="31"/>
      <c r="O298" s="129"/>
      <c r="P298" s="256"/>
      <c r="Q298" s="256"/>
      <c r="R298" s="260"/>
      <c r="S298" s="260"/>
      <c r="T298" s="260"/>
      <c r="U298" s="122"/>
      <c r="V298" s="122"/>
      <c r="W298" s="122"/>
      <c r="X298" s="255"/>
      <c r="Y298" s="255"/>
      <c r="Z298" s="132"/>
    </row>
    <row r="299" spans="5:26" ht="18" customHeight="1" hidden="1">
      <c r="E299" s="258"/>
      <c r="F299" s="258"/>
      <c r="G299" s="258"/>
      <c r="H299" s="258"/>
      <c r="I299" s="258"/>
      <c r="J299" s="258"/>
      <c r="K299" s="129"/>
      <c r="L299" s="31"/>
      <c r="M299" s="129"/>
      <c r="N299" s="31"/>
      <c r="O299" s="129"/>
      <c r="P299" s="256"/>
      <c r="Q299" s="256"/>
      <c r="R299" s="252"/>
      <c r="S299" s="252"/>
      <c r="T299" s="252"/>
      <c r="U299" s="122"/>
      <c r="V299" s="122"/>
      <c r="W299" s="122"/>
      <c r="X299" s="252"/>
      <c r="Y299" s="252"/>
      <c r="Z299" s="122"/>
    </row>
    <row r="300" spans="5:26" ht="18" customHeight="1" hidden="1">
      <c r="E300" s="258"/>
      <c r="F300" s="258"/>
      <c r="G300" s="258"/>
      <c r="H300" s="258"/>
      <c r="I300" s="258"/>
      <c r="J300" s="258"/>
      <c r="K300" s="129"/>
      <c r="L300" s="31"/>
      <c r="M300" s="129"/>
      <c r="N300" s="31"/>
      <c r="O300" s="129"/>
      <c r="P300" s="256"/>
      <c r="Q300" s="256"/>
      <c r="R300" s="260"/>
      <c r="S300" s="260"/>
      <c r="T300" s="260"/>
      <c r="U300" s="122"/>
      <c r="V300" s="122"/>
      <c r="W300" s="122"/>
      <c r="X300" s="255"/>
      <c r="Y300" s="255"/>
      <c r="Z300" s="132"/>
    </row>
    <row r="301" spans="5:26" ht="18" customHeight="1" hidden="1">
      <c r="E301" s="258"/>
      <c r="F301" s="258"/>
      <c r="G301" s="258"/>
      <c r="H301" s="258"/>
      <c r="I301" s="258"/>
      <c r="J301" s="258"/>
      <c r="K301" s="129"/>
      <c r="L301" s="31"/>
      <c r="M301" s="129"/>
      <c r="N301" s="31"/>
      <c r="O301" s="129"/>
      <c r="P301" s="256"/>
      <c r="Q301" s="256"/>
      <c r="R301" s="252"/>
      <c r="S301" s="252"/>
      <c r="T301" s="252"/>
      <c r="U301" s="122"/>
      <c r="V301" s="122"/>
      <c r="W301" s="122"/>
      <c r="X301" s="252"/>
      <c r="Y301" s="252"/>
      <c r="Z301" s="122"/>
    </row>
    <row r="302" spans="5:26" ht="18" customHeight="1" hidden="1">
      <c r="E302" s="258"/>
      <c r="F302" s="258"/>
      <c r="G302" s="258"/>
      <c r="H302" s="258"/>
      <c r="I302" s="258"/>
      <c r="J302" s="258"/>
      <c r="K302" s="129"/>
      <c r="L302" s="31"/>
      <c r="M302" s="129"/>
      <c r="N302" s="31"/>
      <c r="O302" s="129"/>
      <c r="P302" s="256"/>
      <c r="Q302" s="256"/>
      <c r="R302" s="260"/>
      <c r="S302" s="260"/>
      <c r="T302" s="260"/>
      <c r="U302" s="122"/>
      <c r="V302" s="122"/>
      <c r="W302" s="122"/>
      <c r="X302" s="255"/>
      <c r="Y302" s="255"/>
      <c r="Z302" s="132"/>
    </row>
    <row r="303" spans="5:26" ht="18" customHeight="1" hidden="1">
      <c r="E303" s="258"/>
      <c r="F303" s="258"/>
      <c r="G303" s="258"/>
      <c r="H303" s="258"/>
      <c r="I303" s="258"/>
      <c r="J303" s="258"/>
      <c r="K303" s="129"/>
      <c r="L303" s="31"/>
      <c r="M303" s="129"/>
      <c r="N303" s="31"/>
      <c r="O303" s="129"/>
      <c r="P303" s="256"/>
      <c r="Q303" s="256"/>
      <c r="R303" s="252"/>
      <c r="S303" s="252"/>
      <c r="T303" s="252"/>
      <c r="U303" s="122"/>
      <c r="V303" s="122"/>
      <c r="W303" s="122"/>
      <c r="X303" s="252"/>
      <c r="Y303" s="252"/>
      <c r="Z303" s="122"/>
    </row>
    <row r="304" spans="5:26" ht="18" customHeight="1" hidden="1">
      <c r="E304" s="258"/>
      <c r="F304" s="258"/>
      <c r="G304" s="258"/>
      <c r="H304" s="258"/>
      <c r="I304" s="258"/>
      <c r="J304" s="258"/>
      <c r="K304" s="129"/>
      <c r="L304" s="31"/>
      <c r="M304" s="129"/>
      <c r="N304" s="31"/>
      <c r="O304" s="129"/>
      <c r="P304" s="256"/>
      <c r="Q304" s="256"/>
      <c r="R304" s="260"/>
      <c r="S304" s="260"/>
      <c r="T304" s="260"/>
      <c r="U304" s="122"/>
      <c r="V304" s="122"/>
      <c r="W304" s="122"/>
      <c r="X304" s="255"/>
      <c r="Y304" s="255"/>
      <c r="Z304" s="132"/>
    </row>
    <row r="305" spans="5:26" ht="18" customHeight="1" hidden="1">
      <c r="E305" s="258"/>
      <c r="F305" s="258"/>
      <c r="G305" s="258"/>
      <c r="H305" s="258"/>
      <c r="I305" s="258"/>
      <c r="J305" s="258"/>
      <c r="K305" s="129"/>
      <c r="L305" s="31"/>
      <c r="M305" s="129"/>
      <c r="N305" s="31"/>
      <c r="O305" s="129"/>
      <c r="P305" s="256"/>
      <c r="Q305" s="256"/>
      <c r="R305" s="252"/>
      <c r="S305" s="252"/>
      <c r="T305" s="252"/>
      <c r="U305" s="122"/>
      <c r="V305" s="122"/>
      <c r="W305" s="122"/>
      <c r="X305" s="252"/>
      <c r="Y305" s="252"/>
      <c r="Z305" s="122"/>
    </row>
    <row r="306" spans="5:26" ht="18" customHeight="1" hidden="1">
      <c r="E306" s="258"/>
      <c r="F306" s="258"/>
      <c r="G306" s="258"/>
      <c r="H306" s="258"/>
      <c r="I306" s="258"/>
      <c r="J306" s="258"/>
      <c r="K306" s="129"/>
      <c r="L306" s="31"/>
      <c r="M306" s="129"/>
      <c r="N306" s="31"/>
      <c r="O306" s="129"/>
      <c r="P306" s="256"/>
      <c r="Q306" s="256"/>
      <c r="R306" s="260"/>
      <c r="S306" s="260"/>
      <c r="T306" s="260"/>
      <c r="U306" s="122"/>
      <c r="V306" s="122"/>
      <c r="W306" s="122"/>
      <c r="X306" s="255"/>
      <c r="Y306" s="255"/>
      <c r="Z306" s="132"/>
    </row>
    <row r="307" spans="5:26" ht="18" customHeight="1" hidden="1">
      <c r="E307" s="258"/>
      <c r="F307" s="258"/>
      <c r="G307" s="258"/>
      <c r="H307" s="258"/>
      <c r="I307" s="258"/>
      <c r="J307" s="258"/>
      <c r="K307" s="129"/>
      <c r="L307" s="31"/>
      <c r="M307" s="129"/>
      <c r="N307" s="31"/>
      <c r="O307" s="129"/>
      <c r="P307" s="256"/>
      <c r="Q307" s="256"/>
      <c r="R307" s="252"/>
      <c r="S307" s="252"/>
      <c r="T307" s="252"/>
      <c r="U307" s="122"/>
      <c r="V307" s="122"/>
      <c r="W307" s="122"/>
      <c r="X307" s="252"/>
      <c r="Y307" s="252"/>
      <c r="Z307" s="122"/>
    </row>
    <row r="308" spans="5:26" ht="18" customHeight="1" hidden="1">
      <c r="E308" s="258"/>
      <c r="F308" s="258"/>
      <c r="G308" s="258"/>
      <c r="H308" s="258"/>
      <c r="I308" s="258"/>
      <c r="J308" s="258"/>
      <c r="K308" s="129"/>
      <c r="L308" s="31"/>
      <c r="M308" s="129"/>
      <c r="N308" s="31"/>
      <c r="O308" s="129"/>
      <c r="P308" s="256"/>
      <c r="Q308" s="256"/>
      <c r="R308" s="260"/>
      <c r="S308" s="260"/>
      <c r="T308" s="260"/>
      <c r="U308" s="122"/>
      <c r="V308" s="122"/>
      <c r="W308" s="122"/>
      <c r="X308" s="255"/>
      <c r="Y308" s="255"/>
      <c r="Z308" s="132"/>
    </row>
    <row r="309" spans="5:26" ht="18" customHeight="1" hidden="1">
      <c r="E309" s="258"/>
      <c r="F309" s="258"/>
      <c r="G309" s="258"/>
      <c r="H309" s="258"/>
      <c r="I309" s="258"/>
      <c r="J309" s="258"/>
      <c r="K309" s="129"/>
      <c r="L309" s="63"/>
      <c r="M309" s="129"/>
      <c r="N309" s="31"/>
      <c r="O309" s="129"/>
      <c r="P309" s="256"/>
      <c r="Q309" s="256"/>
      <c r="R309" s="252"/>
      <c r="S309" s="252"/>
      <c r="T309" s="252"/>
      <c r="U309" s="122"/>
      <c r="V309" s="122"/>
      <c r="W309" s="122"/>
      <c r="X309" s="252"/>
      <c r="Y309" s="252"/>
      <c r="Z309" s="122"/>
    </row>
    <row r="310" spans="5:26" ht="18" customHeight="1" hidden="1">
      <c r="E310" s="254"/>
      <c r="F310" s="253"/>
      <c r="G310" s="253"/>
      <c r="H310" s="253"/>
      <c r="I310" s="253"/>
      <c r="J310" s="253"/>
      <c r="K310" s="254"/>
      <c r="L310" s="254"/>
      <c r="M310" s="254"/>
      <c r="N310" s="254"/>
      <c r="O310" s="254"/>
      <c r="P310" s="254"/>
      <c r="Q310" s="254"/>
      <c r="R310" s="255"/>
      <c r="S310" s="255"/>
      <c r="T310" s="255"/>
      <c r="U310" s="122"/>
      <c r="V310" s="122"/>
      <c r="W310" s="122"/>
      <c r="X310" s="252"/>
      <c r="Y310" s="252"/>
      <c r="Z310" s="132"/>
    </row>
    <row r="311" spans="5:26" ht="18" customHeight="1" hidden="1">
      <c r="E311" s="254"/>
      <c r="F311" s="253"/>
      <c r="G311" s="253"/>
      <c r="H311" s="253"/>
      <c r="I311" s="253"/>
      <c r="J311" s="253"/>
      <c r="K311" s="254"/>
      <c r="L311" s="254"/>
      <c r="M311" s="254"/>
      <c r="N311" s="254"/>
      <c r="O311" s="254"/>
      <c r="P311" s="254"/>
      <c r="Q311" s="254"/>
      <c r="R311" s="252"/>
      <c r="S311" s="252"/>
      <c r="T311" s="252"/>
      <c r="U311" s="122"/>
      <c r="V311" s="122"/>
      <c r="W311" s="122"/>
      <c r="X311" s="252"/>
      <c r="Y311" s="252"/>
      <c r="Z311" s="122"/>
    </row>
    <row r="312" ht="18" customHeight="1" hidden="1">
      <c r="Z312" s="133"/>
    </row>
    <row r="313" ht="31.5" customHeight="1" hidden="1">
      <c r="Z313" s="133"/>
    </row>
    <row r="314" ht="7.5" customHeight="1" hidden="1">
      <c r="T314" s="64"/>
    </row>
    <row r="315" ht="10.5" customHeight="1" hidden="1">
      <c r="T315" s="64"/>
    </row>
    <row r="316" ht="5.25" customHeight="1" hidden="1">
      <c r="T316" s="64"/>
    </row>
    <row r="317" ht="5.25" customHeight="1" hidden="1">
      <c r="T317" s="64"/>
    </row>
    <row r="318" ht="5.25" customHeight="1" hidden="1">
      <c r="T318" s="64"/>
    </row>
    <row r="319" ht="5.25" customHeight="1" hidden="1">
      <c r="T319" s="64"/>
    </row>
    <row r="320" spans="5:19" ht="17.25" customHeight="1" hidden="1">
      <c r="E320" s="65"/>
      <c r="O320" s="56"/>
      <c r="P320" s="56"/>
      <c r="Q320" s="56"/>
      <c r="R320" s="56"/>
      <c r="S320" s="56"/>
    </row>
    <row r="321" spans="9:21" ht="12.75" customHeight="1" hidden="1">
      <c r="I321" s="57"/>
      <c r="J321" s="57"/>
      <c r="K321" s="57"/>
      <c r="L321" s="57"/>
      <c r="M321" s="57"/>
      <c r="N321" s="57"/>
      <c r="O321" s="57"/>
      <c r="P321" s="58"/>
      <c r="Q321" s="58"/>
      <c r="R321" s="58"/>
      <c r="S321" s="58"/>
      <c r="T321" s="58"/>
      <c r="U321" s="57"/>
    </row>
    <row r="322" spans="9:21" ht="12.75" customHeight="1" hidden="1">
      <c r="I322" s="57"/>
      <c r="J322" s="57"/>
      <c r="K322" s="57"/>
      <c r="L322" s="57"/>
      <c r="M322" s="57"/>
      <c r="N322" s="57"/>
      <c r="O322" s="57"/>
      <c r="P322" s="58"/>
      <c r="Q322" s="58"/>
      <c r="R322" s="58"/>
      <c r="S322" s="58"/>
      <c r="T322" s="58"/>
      <c r="U322" s="57"/>
    </row>
    <row r="323" spans="9:21" ht="12.75" customHeight="1" hidden="1">
      <c r="I323" s="57"/>
      <c r="J323" s="57"/>
      <c r="K323" s="57"/>
      <c r="L323" s="57"/>
      <c r="M323" s="57"/>
      <c r="N323" s="57"/>
      <c r="O323" s="57"/>
      <c r="P323" s="57"/>
      <c r="Q323" s="57"/>
      <c r="R323" s="57"/>
      <c r="S323" s="57"/>
      <c r="T323" s="57"/>
      <c r="U323" s="57"/>
    </row>
    <row r="324" spans="9:21" ht="6" customHeight="1" hidden="1">
      <c r="I324" s="57"/>
      <c r="J324" s="57"/>
      <c r="K324" s="57"/>
      <c r="L324" s="57"/>
      <c r="M324" s="57"/>
      <c r="N324" s="57"/>
      <c r="O324" s="57"/>
      <c r="P324" s="57"/>
      <c r="Q324" s="57"/>
      <c r="R324" s="57"/>
      <c r="S324" s="57"/>
      <c r="T324" s="57"/>
      <c r="U324" s="57"/>
    </row>
    <row r="325" spans="5:26" ht="12.75" customHeight="1" hidden="1">
      <c r="E325" s="261"/>
      <c r="F325" s="262"/>
      <c r="G325" s="262"/>
      <c r="H325" s="60"/>
      <c r="I325" s="262"/>
      <c r="J325" s="262"/>
      <c r="K325" s="262"/>
      <c r="L325" s="262"/>
      <c r="M325" s="262"/>
      <c r="N325" s="262"/>
      <c r="O325" s="262"/>
      <c r="P325" s="262"/>
      <c r="Q325" s="262"/>
      <c r="R325" s="262"/>
      <c r="S325" s="262"/>
      <c r="V325" s="31"/>
      <c r="W325" s="31"/>
      <c r="X325" s="31"/>
      <c r="Z325" s="268"/>
    </row>
    <row r="326" spans="5:26" ht="13.5" customHeight="1" hidden="1">
      <c r="E326" s="261"/>
      <c r="F326" s="263"/>
      <c r="G326" s="263"/>
      <c r="H326" s="263"/>
      <c r="I326" s="263"/>
      <c r="J326" s="263"/>
      <c r="K326" s="263"/>
      <c r="L326" s="263"/>
      <c r="M326" s="263"/>
      <c r="N326" s="263"/>
      <c r="O326" s="263"/>
      <c r="P326" s="263"/>
      <c r="Q326" s="263"/>
      <c r="R326" s="263"/>
      <c r="S326" s="263"/>
      <c r="V326" s="31"/>
      <c r="W326" s="31"/>
      <c r="X326" s="31"/>
      <c r="Z326" s="268"/>
    </row>
    <row r="327" spans="5:26" ht="9" customHeight="1" hidden="1">
      <c r="E327" s="261"/>
      <c r="F327" s="263"/>
      <c r="G327" s="263"/>
      <c r="H327" s="263"/>
      <c r="I327" s="263"/>
      <c r="J327" s="263"/>
      <c r="K327" s="263"/>
      <c r="L327" s="263"/>
      <c r="M327" s="263"/>
      <c r="N327" s="263"/>
      <c r="O327" s="263"/>
      <c r="P327" s="263"/>
      <c r="Q327" s="263"/>
      <c r="R327" s="263"/>
      <c r="S327" s="263"/>
      <c r="V327" s="31"/>
      <c r="W327" s="31"/>
      <c r="X327" s="31"/>
      <c r="Z327" s="268"/>
    </row>
    <row r="328" spans="5:19" ht="6" customHeight="1" hidden="1">
      <c r="E328" s="261"/>
      <c r="F328" s="263"/>
      <c r="G328" s="263"/>
      <c r="H328" s="263"/>
      <c r="I328" s="263"/>
      <c r="J328" s="263"/>
      <c r="K328" s="263"/>
      <c r="L328" s="263"/>
      <c r="M328" s="263"/>
      <c r="N328" s="263"/>
      <c r="O328" s="263"/>
      <c r="P328" s="263"/>
      <c r="Q328" s="263"/>
      <c r="R328" s="263"/>
      <c r="S328" s="263"/>
    </row>
    <row r="329" spans="5:26" ht="15" customHeight="1" hidden="1">
      <c r="E329" s="256"/>
      <c r="F329" s="256"/>
      <c r="G329" s="256"/>
      <c r="H329" s="256"/>
      <c r="I329" s="256"/>
      <c r="J329" s="256"/>
      <c r="K329" s="256"/>
      <c r="L329" s="256"/>
      <c r="M329" s="256"/>
      <c r="N329" s="256"/>
      <c r="O329" s="256"/>
      <c r="P329" s="256"/>
      <c r="Q329" s="256"/>
      <c r="R329" s="66"/>
      <c r="S329" s="65"/>
      <c r="T329" s="65"/>
      <c r="U329" s="264"/>
      <c r="V329" s="264"/>
      <c r="W329" s="104"/>
      <c r="X329" s="65"/>
      <c r="Y329" s="65"/>
      <c r="Z329" s="66"/>
    </row>
    <row r="330" spans="5:26" ht="13.5" customHeight="1" hidden="1">
      <c r="E330" s="256"/>
      <c r="F330" s="256"/>
      <c r="G330" s="256"/>
      <c r="H330" s="256"/>
      <c r="I330" s="256"/>
      <c r="J330" s="256"/>
      <c r="K330" s="256"/>
      <c r="L330" s="256"/>
      <c r="M330" s="256"/>
      <c r="N330" s="256"/>
      <c r="O330" s="256"/>
      <c r="P330" s="256"/>
      <c r="Q330" s="256"/>
      <c r="R330" s="265"/>
      <c r="S330" s="265"/>
      <c r="T330" s="265"/>
      <c r="U330" s="266"/>
      <c r="V330" s="267"/>
      <c r="W330" s="134"/>
      <c r="X330" s="262"/>
      <c r="Y330" s="262"/>
      <c r="Z330" s="31"/>
    </row>
    <row r="331" spans="5:26" ht="13.5" customHeight="1" hidden="1">
      <c r="E331" s="256"/>
      <c r="F331" s="256"/>
      <c r="G331" s="256"/>
      <c r="H331" s="256"/>
      <c r="I331" s="256"/>
      <c r="J331" s="256"/>
      <c r="K331" s="256"/>
      <c r="L331" s="256"/>
      <c r="M331" s="256"/>
      <c r="N331" s="256"/>
      <c r="O331" s="256"/>
      <c r="P331" s="256"/>
      <c r="Q331" s="256"/>
      <c r="R331" s="265"/>
      <c r="S331" s="265"/>
      <c r="T331" s="265"/>
      <c r="U331" s="266"/>
      <c r="V331" s="267"/>
      <c r="W331" s="134"/>
      <c r="X331" s="262"/>
      <c r="Y331" s="262"/>
      <c r="Z331" s="135"/>
    </row>
    <row r="332" spans="5:26" ht="18" customHeight="1" hidden="1">
      <c r="E332" s="258"/>
      <c r="F332" s="258"/>
      <c r="G332" s="258"/>
      <c r="H332" s="258"/>
      <c r="I332" s="258"/>
      <c r="J332" s="258"/>
      <c r="K332" s="129"/>
      <c r="L332" s="31"/>
      <c r="M332" s="129"/>
      <c r="N332" s="31"/>
      <c r="O332" s="129"/>
      <c r="P332" s="256"/>
      <c r="Q332" s="256"/>
      <c r="R332" s="260"/>
      <c r="S332" s="260"/>
      <c r="T332" s="260"/>
      <c r="U332" s="130"/>
      <c r="V332" s="130"/>
      <c r="W332" s="130"/>
      <c r="X332" s="130"/>
      <c r="Y332" s="131"/>
      <c r="Z332" s="132"/>
    </row>
    <row r="333" spans="5:26" ht="18" customHeight="1" hidden="1">
      <c r="E333" s="258"/>
      <c r="F333" s="258"/>
      <c r="G333" s="258"/>
      <c r="H333" s="258"/>
      <c r="I333" s="258"/>
      <c r="J333" s="258"/>
      <c r="K333" s="129"/>
      <c r="L333" s="31"/>
      <c r="M333" s="129"/>
      <c r="N333" s="31"/>
      <c r="O333" s="129"/>
      <c r="P333" s="256"/>
      <c r="Q333" s="256"/>
      <c r="R333" s="252"/>
      <c r="S333" s="252"/>
      <c r="T333" s="252"/>
      <c r="U333" s="122"/>
      <c r="V333" s="122"/>
      <c r="W333" s="122"/>
      <c r="X333" s="252"/>
      <c r="Y333" s="252"/>
      <c r="Z333" s="122"/>
    </row>
    <row r="334" spans="5:26" ht="18" customHeight="1" hidden="1">
      <c r="E334" s="258"/>
      <c r="F334" s="258"/>
      <c r="G334" s="258"/>
      <c r="H334" s="258"/>
      <c r="I334" s="258"/>
      <c r="J334" s="258"/>
      <c r="K334" s="129"/>
      <c r="L334" s="31"/>
      <c r="M334" s="129"/>
      <c r="N334" s="31"/>
      <c r="O334" s="129"/>
      <c r="P334" s="256"/>
      <c r="Q334" s="256"/>
      <c r="R334" s="260"/>
      <c r="S334" s="260"/>
      <c r="T334" s="260"/>
      <c r="U334" s="122"/>
      <c r="V334" s="122"/>
      <c r="W334" s="122"/>
      <c r="X334" s="255"/>
      <c r="Y334" s="255"/>
      <c r="Z334" s="132"/>
    </row>
    <row r="335" spans="5:26" ht="18" customHeight="1" hidden="1">
      <c r="E335" s="258"/>
      <c r="F335" s="258"/>
      <c r="G335" s="258"/>
      <c r="H335" s="258"/>
      <c r="I335" s="258"/>
      <c r="J335" s="258"/>
      <c r="K335" s="129"/>
      <c r="L335" s="31"/>
      <c r="M335" s="129"/>
      <c r="N335" s="31"/>
      <c r="O335" s="129"/>
      <c r="P335" s="256"/>
      <c r="Q335" s="256"/>
      <c r="R335" s="252"/>
      <c r="S335" s="252"/>
      <c r="T335" s="252"/>
      <c r="U335" s="122"/>
      <c r="V335" s="122"/>
      <c r="W335" s="122"/>
      <c r="X335" s="252"/>
      <c r="Y335" s="252"/>
      <c r="Z335" s="122"/>
    </row>
    <row r="336" spans="5:26" ht="18" customHeight="1" hidden="1">
      <c r="E336" s="258"/>
      <c r="F336" s="258"/>
      <c r="G336" s="258"/>
      <c r="H336" s="258"/>
      <c r="I336" s="258"/>
      <c r="J336" s="258"/>
      <c r="K336" s="129"/>
      <c r="L336" s="31"/>
      <c r="M336" s="129"/>
      <c r="N336" s="31"/>
      <c r="O336" s="129"/>
      <c r="P336" s="256"/>
      <c r="Q336" s="256"/>
      <c r="R336" s="260"/>
      <c r="S336" s="260"/>
      <c r="T336" s="260"/>
      <c r="U336" s="122"/>
      <c r="V336" s="122"/>
      <c r="W336" s="122"/>
      <c r="X336" s="255"/>
      <c r="Y336" s="255"/>
      <c r="Z336" s="132"/>
    </row>
    <row r="337" spans="5:26" ht="18" customHeight="1" hidden="1">
      <c r="E337" s="258"/>
      <c r="F337" s="258"/>
      <c r="G337" s="258"/>
      <c r="H337" s="258"/>
      <c r="I337" s="258"/>
      <c r="J337" s="258"/>
      <c r="K337" s="129"/>
      <c r="L337" s="31"/>
      <c r="M337" s="129"/>
      <c r="N337" s="31"/>
      <c r="O337" s="129"/>
      <c r="P337" s="256"/>
      <c r="Q337" s="256"/>
      <c r="R337" s="252"/>
      <c r="S337" s="252"/>
      <c r="T337" s="252"/>
      <c r="U337" s="122"/>
      <c r="V337" s="122"/>
      <c r="W337" s="122"/>
      <c r="X337" s="252"/>
      <c r="Y337" s="252"/>
      <c r="Z337" s="122"/>
    </row>
    <row r="338" spans="5:26" ht="18" customHeight="1" hidden="1">
      <c r="E338" s="258"/>
      <c r="F338" s="258"/>
      <c r="G338" s="258"/>
      <c r="H338" s="258"/>
      <c r="I338" s="258"/>
      <c r="J338" s="258"/>
      <c r="K338" s="129"/>
      <c r="L338" s="31"/>
      <c r="M338" s="129"/>
      <c r="N338" s="31"/>
      <c r="O338" s="129"/>
      <c r="P338" s="256"/>
      <c r="Q338" s="256"/>
      <c r="R338" s="260"/>
      <c r="S338" s="260"/>
      <c r="T338" s="260"/>
      <c r="U338" s="122"/>
      <c r="V338" s="122"/>
      <c r="W338" s="122"/>
      <c r="X338" s="255"/>
      <c r="Y338" s="255"/>
      <c r="Z338" s="132"/>
    </row>
    <row r="339" spans="5:26" ht="18" customHeight="1" hidden="1">
      <c r="E339" s="258"/>
      <c r="F339" s="258"/>
      <c r="G339" s="258"/>
      <c r="H339" s="258"/>
      <c r="I339" s="258"/>
      <c r="J339" s="258"/>
      <c r="K339" s="129"/>
      <c r="L339" s="31"/>
      <c r="M339" s="129"/>
      <c r="N339" s="31"/>
      <c r="O339" s="129"/>
      <c r="P339" s="256"/>
      <c r="Q339" s="256"/>
      <c r="R339" s="252"/>
      <c r="S339" s="252"/>
      <c r="T339" s="252"/>
      <c r="U339" s="122"/>
      <c r="V339" s="122"/>
      <c r="W339" s="122"/>
      <c r="X339" s="252"/>
      <c r="Y339" s="252"/>
      <c r="Z339" s="122"/>
    </row>
    <row r="340" spans="5:26" ht="18" customHeight="1" hidden="1">
      <c r="E340" s="258"/>
      <c r="F340" s="258"/>
      <c r="G340" s="258"/>
      <c r="H340" s="258"/>
      <c r="I340" s="258"/>
      <c r="J340" s="258"/>
      <c r="K340" s="129"/>
      <c r="L340" s="31"/>
      <c r="M340" s="129"/>
      <c r="N340" s="31"/>
      <c r="O340" s="129"/>
      <c r="P340" s="256"/>
      <c r="Q340" s="256"/>
      <c r="R340" s="260"/>
      <c r="S340" s="260"/>
      <c r="T340" s="260"/>
      <c r="U340" s="122"/>
      <c r="V340" s="122"/>
      <c r="W340" s="122"/>
      <c r="X340" s="255"/>
      <c r="Y340" s="255"/>
      <c r="Z340" s="132"/>
    </row>
    <row r="341" spans="5:26" ht="18" customHeight="1" hidden="1">
      <c r="E341" s="258"/>
      <c r="F341" s="258"/>
      <c r="G341" s="258"/>
      <c r="H341" s="258"/>
      <c r="I341" s="258"/>
      <c r="J341" s="258"/>
      <c r="K341" s="129"/>
      <c r="L341" s="31"/>
      <c r="M341" s="129"/>
      <c r="N341" s="31"/>
      <c r="O341" s="129"/>
      <c r="P341" s="256"/>
      <c r="Q341" s="256"/>
      <c r="R341" s="252"/>
      <c r="S341" s="252"/>
      <c r="T341" s="252"/>
      <c r="U341" s="122"/>
      <c r="V341" s="122"/>
      <c r="W341" s="122"/>
      <c r="X341" s="252"/>
      <c r="Y341" s="252"/>
      <c r="Z341" s="122"/>
    </row>
    <row r="342" spans="5:26" ht="18" customHeight="1" hidden="1">
      <c r="E342" s="258"/>
      <c r="F342" s="258"/>
      <c r="G342" s="258"/>
      <c r="H342" s="258"/>
      <c r="I342" s="258"/>
      <c r="J342" s="258"/>
      <c r="K342" s="129"/>
      <c r="L342" s="31"/>
      <c r="M342" s="129"/>
      <c r="N342" s="31"/>
      <c r="O342" s="129"/>
      <c r="P342" s="256"/>
      <c r="Q342" s="256"/>
      <c r="R342" s="260"/>
      <c r="S342" s="260"/>
      <c r="T342" s="260"/>
      <c r="U342" s="122"/>
      <c r="V342" s="122"/>
      <c r="W342" s="122"/>
      <c r="X342" s="255"/>
      <c r="Y342" s="255"/>
      <c r="Z342" s="132"/>
    </row>
    <row r="343" spans="5:26" ht="18" customHeight="1" hidden="1">
      <c r="E343" s="258"/>
      <c r="F343" s="258"/>
      <c r="G343" s="258"/>
      <c r="H343" s="258"/>
      <c r="I343" s="258"/>
      <c r="J343" s="258"/>
      <c r="K343" s="129"/>
      <c r="L343" s="31"/>
      <c r="M343" s="129"/>
      <c r="N343" s="31"/>
      <c r="O343" s="129"/>
      <c r="P343" s="256"/>
      <c r="Q343" s="256"/>
      <c r="R343" s="252"/>
      <c r="S343" s="252"/>
      <c r="T343" s="252"/>
      <c r="U343" s="122"/>
      <c r="V343" s="122"/>
      <c r="W343" s="122"/>
      <c r="X343" s="252"/>
      <c r="Y343" s="252"/>
      <c r="Z343" s="122"/>
    </row>
    <row r="344" spans="5:26" ht="18" customHeight="1" hidden="1">
      <c r="E344" s="258"/>
      <c r="F344" s="258"/>
      <c r="G344" s="258"/>
      <c r="H344" s="258"/>
      <c r="I344" s="258"/>
      <c r="J344" s="258"/>
      <c r="K344" s="129"/>
      <c r="L344" s="31"/>
      <c r="M344" s="129"/>
      <c r="N344" s="31"/>
      <c r="O344" s="129"/>
      <c r="P344" s="256"/>
      <c r="Q344" s="256"/>
      <c r="R344" s="260"/>
      <c r="S344" s="260"/>
      <c r="T344" s="260"/>
      <c r="U344" s="122"/>
      <c r="V344" s="122"/>
      <c r="W344" s="122"/>
      <c r="X344" s="255"/>
      <c r="Y344" s="255"/>
      <c r="Z344" s="132"/>
    </row>
    <row r="345" spans="5:26" ht="18" customHeight="1" hidden="1">
      <c r="E345" s="258"/>
      <c r="F345" s="258"/>
      <c r="G345" s="258"/>
      <c r="H345" s="258"/>
      <c r="I345" s="258"/>
      <c r="J345" s="258"/>
      <c r="K345" s="129"/>
      <c r="L345" s="31"/>
      <c r="M345" s="129"/>
      <c r="N345" s="31"/>
      <c r="O345" s="129"/>
      <c r="P345" s="256"/>
      <c r="Q345" s="256"/>
      <c r="R345" s="252"/>
      <c r="S345" s="252"/>
      <c r="T345" s="252"/>
      <c r="U345" s="122"/>
      <c r="V345" s="122"/>
      <c r="W345" s="122"/>
      <c r="X345" s="252"/>
      <c r="Y345" s="252"/>
      <c r="Z345" s="122"/>
    </row>
    <row r="346" spans="5:26" ht="18" customHeight="1" hidden="1">
      <c r="E346" s="258"/>
      <c r="F346" s="258"/>
      <c r="G346" s="258"/>
      <c r="H346" s="258"/>
      <c r="I346" s="258"/>
      <c r="J346" s="258"/>
      <c r="K346" s="129"/>
      <c r="L346" s="31"/>
      <c r="M346" s="129"/>
      <c r="N346" s="31"/>
      <c r="O346" s="129"/>
      <c r="P346" s="256"/>
      <c r="Q346" s="256"/>
      <c r="R346" s="260"/>
      <c r="S346" s="260"/>
      <c r="T346" s="260"/>
      <c r="U346" s="122"/>
      <c r="V346" s="122"/>
      <c r="W346" s="122"/>
      <c r="X346" s="255"/>
      <c r="Y346" s="255"/>
      <c r="Z346" s="132"/>
    </row>
    <row r="347" spans="5:26" ht="18" customHeight="1" hidden="1">
      <c r="E347" s="258"/>
      <c r="F347" s="258"/>
      <c r="G347" s="258"/>
      <c r="H347" s="258"/>
      <c r="I347" s="258"/>
      <c r="J347" s="258"/>
      <c r="K347" s="129"/>
      <c r="L347" s="31"/>
      <c r="M347" s="129"/>
      <c r="N347" s="31"/>
      <c r="O347" s="129"/>
      <c r="P347" s="256"/>
      <c r="Q347" s="256"/>
      <c r="R347" s="252"/>
      <c r="S347" s="252"/>
      <c r="T347" s="252"/>
      <c r="U347" s="122"/>
      <c r="V347" s="122"/>
      <c r="W347" s="122"/>
      <c r="X347" s="252"/>
      <c r="Y347" s="252"/>
      <c r="Z347" s="122"/>
    </row>
    <row r="348" spans="5:26" ht="18" customHeight="1" hidden="1">
      <c r="E348" s="258"/>
      <c r="F348" s="258"/>
      <c r="G348" s="258"/>
      <c r="H348" s="258"/>
      <c r="I348" s="258"/>
      <c r="J348" s="258"/>
      <c r="K348" s="129"/>
      <c r="L348" s="31"/>
      <c r="M348" s="129"/>
      <c r="N348" s="31"/>
      <c r="O348" s="129"/>
      <c r="P348" s="256"/>
      <c r="Q348" s="256"/>
      <c r="R348" s="260"/>
      <c r="S348" s="260"/>
      <c r="T348" s="260"/>
      <c r="U348" s="122"/>
      <c r="V348" s="122"/>
      <c r="W348" s="122"/>
      <c r="X348" s="255"/>
      <c r="Y348" s="255"/>
      <c r="Z348" s="132"/>
    </row>
    <row r="349" spans="5:26" ht="18" customHeight="1" hidden="1">
      <c r="E349" s="258"/>
      <c r="F349" s="258"/>
      <c r="G349" s="258"/>
      <c r="H349" s="258"/>
      <c r="I349" s="258"/>
      <c r="J349" s="258"/>
      <c r="K349" s="129"/>
      <c r="L349" s="63"/>
      <c r="M349" s="129"/>
      <c r="N349" s="31"/>
      <c r="O349" s="129"/>
      <c r="P349" s="256"/>
      <c r="Q349" s="256"/>
      <c r="R349" s="252"/>
      <c r="S349" s="252"/>
      <c r="T349" s="252"/>
      <c r="U349" s="122"/>
      <c r="V349" s="122"/>
      <c r="W349" s="122"/>
      <c r="X349" s="252"/>
      <c r="Y349" s="252"/>
      <c r="Z349" s="122"/>
    </row>
    <row r="350" spans="5:26" ht="18" customHeight="1" hidden="1">
      <c r="E350" s="254"/>
      <c r="F350" s="253"/>
      <c r="G350" s="253"/>
      <c r="H350" s="253"/>
      <c r="I350" s="253"/>
      <c r="J350" s="253"/>
      <c r="K350" s="254"/>
      <c r="L350" s="254"/>
      <c r="M350" s="254"/>
      <c r="N350" s="254"/>
      <c r="O350" s="254"/>
      <c r="P350" s="254"/>
      <c r="Q350" s="254"/>
      <c r="R350" s="255"/>
      <c r="S350" s="255"/>
      <c r="T350" s="255"/>
      <c r="U350" s="122"/>
      <c r="V350" s="122"/>
      <c r="W350" s="122"/>
      <c r="X350" s="252"/>
      <c r="Y350" s="252"/>
      <c r="Z350" s="132"/>
    </row>
    <row r="351" spans="5:26" ht="18" customHeight="1" hidden="1">
      <c r="E351" s="254"/>
      <c r="F351" s="253"/>
      <c r="G351" s="253"/>
      <c r="H351" s="253"/>
      <c r="I351" s="253"/>
      <c r="J351" s="253"/>
      <c r="K351" s="254"/>
      <c r="L351" s="254"/>
      <c r="M351" s="254"/>
      <c r="N351" s="254"/>
      <c r="O351" s="254"/>
      <c r="P351" s="254"/>
      <c r="Q351" s="254"/>
      <c r="R351" s="252"/>
      <c r="S351" s="252"/>
      <c r="T351" s="252"/>
      <c r="U351" s="122"/>
      <c r="V351" s="122"/>
      <c r="W351" s="122"/>
      <c r="X351" s="252"/>
      <c r="Y351" s="252"/>
      <c r="Z351" s="122"/>
    </row>
    <row r="352" ht="18" customHeight="1" hidden="1">
      <c r="Z352" s="133"/>
    </row>
    <row r="353" ht="31.5" customHeight="1" hidden="1">
      <c r="Z353" s="133"/>
    </row>
    <row r="354" ht="7.5" customHeight="1" hidden="1">
      <c r="T354" s="64"/>
    </row>
    <row r="355" ht="10.5" customHeight="1" hidden="1">
      <c r="T355" s="64"/>
    </row>
    <row r="356" ht="5.25" customHeight="1" hidden="1">
      <c r="T356" s="64"/>
    </row>
    <row r="357" ht="5.25" customHeight="1" hidden="1">
      <c r="T357" s="64"/>
    </row>
    <row r="358" ht="5.25" customHeight="1" hidden="1">
      <c r="T358" s="64"/>
    </row>
    <row r="359" ht="5.25" customHeight="1" hidden="1">
      <c r="T359" s="64"/>
    </row>
    <row r="360" spans="5:19" ht="17.25" customHeight="1" hidden="1">
      <c r="E360" s="65"/>
      <c r="O360" s="56"/>
      <c r="P360" s="56"/>
      <c r="Q360" s="56"/>
      <c r="R360" s="56"/>
      <c r="S360" s="56"/>
    </row>
    <row r="361" spans="9:21" ht="12.75" customHeight="1" hidden="1">
      <c r="I361" s="57"/>
      <c r="J361" s="57"/>
      <c r="K361" s="57"/>
      <c r="L361" s="57"/>
      <c r="M361" s="57"/>
      <c r="N361" s="57"/>
      <c r="O361" s="57"/>
      <c r="P361" s="58"/>
      <c r="Q361" s="58"/>
      <c r="R361" s="58"/>
      <c r="S361" s="58"/>
      <c r="T361" s="58"/>
      <c r="U361" s="57"/>
    </row>
    <row r="362" spans="9:21" ht="12.75" customHeight="1" hidden="1">
      <c r="I362" s="57"/>
      <c r="J362" s="57"/>
      <c r="K362" s="57"/>
      <c r="L362" s="57"/>
      <c r="M362" s="57"/>
      <c r="N362" s="57"/>
      <c r="O362" s="57"/>
      <c r="P362" s="58"/>
      <c r="Q362" s="58"/>
      <c r="R362" s="58"/>
      <c r="S362" s="58"/>
      <c r="T362" s="58"/>
      <c r="U362" s="57"/>
    </row>
    <row r="363" spans="9:21" ht="12.75" customHeight="1" hidden="1">
      <c r="I363" s="57"/>
      <c r="J363" s="57"/>
      <c r="K363" s="57"/>
      <c r="L363" s="57"/>
      <c r="M363" s="57"/>
      <c r="N363" s="57"/>
      <c r="O363" s="57"/>
      <c r="P363" s="57"/>
      <c r="Q363" s="57"/>
      <c r="R363" s="57"/>
      <c r="S363" s="57"/>
      <c r="T363" s="57"/>
      <c r="U363" s="57"/>
    </row>
    <row r="364" spans="9:21" ht="6" customHeight="1" hidden="1">
      <c r="I364" s="57"/>
      <c r="J364" s="57"/>
      <c r="K364" s="57"/>
      <c r="L364" s="57"/>
      <c r="M364" s="57"/>
      <c r="N364" s="57"/>
      <c r="O364" s="57"/>
      <c r="P364" s="57"/>
      <c r="Q364" s="57"/>
      <c r="R364" s="57"/>
      <c r="S364" s="57"/>
      <c r="T364" s="57"/>
      <c r="U364" s="57"/>
    </row>
    <row r="365" spans="5:26" ht="12.75" customHeight="1" hidden="1">
      <c r="E365" s="261"/>
      <c r="F365" s="262"/>
      <c r="G365" s="262"/>
      <c r="H365" s="60"/>
      <c r="I365" s="262"/>
      <c r="J365" s="262"/>
      <c r="K365" s="262"/>
      <c r="L365" s="262"/>
      <c r="M365" s="262"/>
      <c r="N365" s="262"/>
      <c r="O365" s="262"/>
      <c r="P365" s="262"/>
      <c r="Q365" s="262"/>
      <c r="R365" s="262"/>
      <c r="S365" s="262"/>
      <c r="V365" s="31"/>
      <c r="W365" s="31"/>
      <c r="X365" s="31"/>
      <c r="Z365" s="268"/>
    </row>
    <row r="366" spans="5:26" ht="13.5" customHeight="1" hidden="1">
      <c r="E366" s="261"/>
      <c r="F366" s="263"/>
      <c r="G366" s="263"/>
      <c r="H366" s="263"/>
      <c r="I366" s="263"/>
      <c r="J366" s="263"/>
      <c r="K366" s="263"/>
      <c r="L366" s="263"/>
      <c r="M366" s="263"/>
      <c r="N366" s="263"/>
      <c r="O366" s="263"/>
      <c r="P366" s="263"/>
      <c r="Q366" s="263"/>
      <c r="R366" s="263"/>
      <c r="S366" s="263"/>
      <c r="V366" s="31"/>
      <c r="W366" s="31"/>
      <c r="X366" s="31"/>
      <c r="Z366" s="268"/>
    </row>
    <row r="367" spans="5:26" ht="9" customHeight="1" hidden="1">
      <c r="E367" s="261"/>
      <c r="F367" s="263"/>
      <c r="G367" s="263"/>
      <c r="H367" s="263"/>
      <c r="I367" s="263"/>
      <c r="J367" s="263"/>
      <c r="K367" s="263"/>
      <c r="L367" s="263"/>
      <c r="M367" s="263"/>
      <c r="N367" s="263"/>
      <c r="O367" s="263"/>
      <c r="P367" s="263"/>
      <c r="Q367" s="263"/>
      <c r="R367" s="263"/>
      <c r="S367" s="263"/>
      <c r="V367" s="31"/>
      <c r="W367" s="31"/>
      <c r="X367" s="31"/>
      <c r="Z367" s="268"/>
    </row>
    <row r="368" spans="5:19" ht="6" customHeight="1" hidden="1">
      <c r="E368" s="261"/>
      <c r="F368" s="263"/>
      <c r="G368" s="263"/>
      <c r="H368" s="263"/>
      <c r="I368" s="263"/>
      <c r="J368" s="263"/>
      <c r="K368" s="263"/>
      <c r="L368" s="263"/>
      <c r="M368" s="263"/>
      <c r="N368" s="263"/>
      <c r="O368" s="263"/>
      <c r="P368" s="263"/>
      <c r="Q368" s="263"/>
      <c r="R368" s="263"/>
      <c r="S368" s="263"/>
    </row>
    <row r="369" spans="5:26" ht="15" customHeight="1" hidden="1">
      <c r="E369" s="256"/>
      <c r="F369" s="256"/>
      <c r="G369" s="256"/>
      <c r="H369" s="256"/>
      <c r="I369" s="256"/>
      <c r="J369" s="256"/>
      <c r="K369" s="256"/>
      <c r="L369" s="256"/>
      <c r="M369" s="256"/>
      <c r="N369" s="256"/>
      <c r="O369" s="256"/>
      <c r="P369" s="256"/>
      <c r="Q369" s="256"/>
      <c r="R369" s="66"/>
      <c r="S369" s="65"/>
      <c r="T369" s="65"/>
      <c r="U369" s="264"/>
      <c r="V369" s="264"/>
      <c r="W369" s="104"/>
      <c r="X369" s="65"/>
      <c r="Y369" s="65"/>
      <c r="Z369" s="66"/>
    </row>
    <row r="370" spans="5:26" ht="13.5" customHeight="1" hidden="1">
      <c r="E370" s="256"/>
      <c r="F370" s="256"/>
      <c r="G370" s="256"/>
      <c r="H370" s="256"/>
      <c r="I370" s="256"/>
      <c r="J370" s="256"/>
      <c r="K370" s="256"/>
      <c r="L370" s="256"/>
      <c r="M370" s="256"/>
      <c r="N370" s="256"/>
      <c r="O370" s="256"/>
      <c r="P370" s="256"/>
      <c r="Q370" s="256"/>
      <c r="R370" s="265"/>
      <c r="S370" s="265"/>
      <c r="T370" s="265"/>
      <c r="U370" s="266"/>
      <c r="V370" s="267"/>
      <c r="W370" s="134"/>
      <c r="X370" s="262"/>
      <c r="Y370" s="262"/>
      <c r="Z370" s="31"/>
    </row>
    <row r="371" spans="5:26" ht="13.5" customHeight="1" hidden="1">
      <c r="E371" s="256"/>
      <c r="F371" s="256"/>
      <c r="G371" s="256"/>
      <c r="H371" s="256"/>
      <c r="I371" s="256"/>
      <c r="J371" s="256"/>
      <c r="K371" s="256"/>
      <c r="L371" s="256"/>
      <c r="M371" s="256"/>
      <c r="N371" s="256"/>
      <c r="O371" s="256"/>
      <c r="P371" s="256"/>
      <c r="Q371" s="256"/>
      <c r="R371" s="265"/>
      <c r="S371" s="265"/>
      <c r="T371" s="265"/>
      <c r="U371" s="266"/>
      <c r="V371" s="267"/>
      <c r="W371" s="134"/>
      <c r="X371" s="262"/>
      <c r="Y371" s="262"/>
      <c r="Z371" s="135"/>
    </row>
    <row r="372" spans="5:26" ht="18" customHeight="1" hidden="1">
      <c r="E372" s="258"/>
      <c r="F372" s="258"/>
      <c r="G372" s="258"/>
      <c r="H372" s="258"/>
      <c r="I372" s="258"/>
      <c r="J372" s="258"/>
      <c r="K372" s="129"/>
      <c r="L372" s="31"/>
      <c r="M372" s="129"/>
      <c r="N372" s="31"/>
      <c r="O372" s="129"/>
      <c r="P372" s="256"/>
      <c r="Q372" s="256"/>
      <c r="R372" s="260"/>
      <c r="S372" s="260"/>
      <c r="T372" s="260"/>
      <c r="U372" s="130"/>
      <c r="V372" s="130"/>
      <c r="W372" s="130"/>
      <c r="X372" s="130"/>
      <c r="Y372" s="131"/>
      <c r="Z372" s="132"/>
    </row>
    <row r="373" spans="5:26" ht="18" customHeight="1" hidden="1">
      <c r="E373" s="258"/>
      <c r="F373" s="258"/>
      <c r="G373" s="258"/>
      <c r="H373" s="258"/>
      <c r="I373" s="258"/>
      <c r="J373" s="258"/>
      <c r="K373" s="129"/>
      <c r="L373" s="31"/>
      <c r="M373" s="129"/>
      <c r="N373" s="31"/>
      <c r="O373" s="129"/>
      <c r="P373" s="256"/>
      <c r="Q373" s="256"/>
      <c r="R373" s="252"/>
      <c r="S373" s="252"/>
      <c r="T373" s="252"/>
      <c r="U373" s="122"/>
      <c r="V373" s="122"/>
      <c r="W373" s="122"/>
      <c r="X373" s="252"/>
      <c r="Y373" s="252"/>
      <c r="Z373" s="122"/>
    </row>
    <row r="374" spans="5:26" ht="18" customHeight="1" hidden="1">
      <c r="E374" s="258"/>
      <c r="F374" s="258"/>
      <c r="G374" s="258"/>
      <c r="H374" s="258"/>
      <c r="I374" s="258"/>
      <c r="J374" s="258"/>
      <c r="K374" s="129"/>
      <c r="L374" s="31"/>
      <c r="M374" s="129"/>
      <c r="N374" s="31"/>
      <c r="O374" s="129"/>
      <c r="P374" s="256"/>
      <c r="Q374" s="256"/>
      <c r="R374" s="260"/>
      <c r="S374" s="260"/>
      <c r="T374" s="260"/>
      <c r="U374" s="122"/>
      <c r="V374" s="122"/>
      <c r="W374" s="122"/>
      <c r="X374" s="255"/>
      <c r="Y374" s="255"/>
      <c r="Z374" s="132"/>
    </row>
    <row r="375" spans="5:26" ht="18" customHeight="1" hidden="1">
      <c r="E375" s="258"/>
      <c r="F375" s="258"/>
      <c r="G375" s="258"/>
      <c r="H375" s="258"/>
      <c r="I375" s="258"/>
      <c r="J375" s="258"/>
      <c r="K375" s="129"/>
      <c r="L375" s="31"/>
      <c r="M375" s="129"/>
      <c r="N375" s="31"/>
      <c r="O375" s="129"/>
      <c r="P375" s="256"/>
      <c r="Q375" s="256"/>
      <c r="R375" s="252"/>
      <c r="S375" s="252"/>
      <c r="T375" s="252"/>
      <c r="U375" s="122"/>
      <c r="V375" s="122"/>
      <c r="W375" s="122"/>
      <c r="X375" s="252"/>
      <c r="Y375" s="252"/>
      <c r="Z375" s="122"/>
    </row>
    <row r="376" spans="5:26" ht="18" customHeight="1" hidden="1">
      <c r="E376" s="258"/>
      <c r="F376" s="258"/>
      <c r="G376" s="258"/>
      <c r="H376" s="258"/>
      <c r="I376" s="258"/>
      <c r="J376" s="258"/>
      <c r="K376" s="129"/>
      <c r="L376" s="31"/>
      <c r="M376" s="129"/>
      <c r="N376" s="31"/>
      <c r="O376" s="129"/>
      <c r="P376" s="256"/>
      <c r="Q376" s="256"/>
      <c r="R376" s="260"/>
      <c r="S376" s="260"/>
      <c r="T376" s="260"/>
      <c r="U376" s="122"/>
      <c r="V376" s="122"/>
      <c r="W376" s="122"/>
      <c r="X376" s="255"/>
      <c r="Y376" s="255"/>
      <c r="Z376" s="132"/>
    </row>
    <row r="377" spans="5:26" ht="18" customHeight="1" hidden="1">
      <c r="E377" s="258"/>
      <c r="F377" s="258"/>
      <c r="G377" s="258"/>
      <c r="H377" s="258"/>
      <c r="I377" s="258"/>
      <c r="J377" s="258"/>
      <c r="K377" s="129"/>
      <c r="L377" s="31"/>
      <c r="M377" s="129"/>
      <c r="N377" s="31"/>
      <c r="O377" s="129"/>
      <c r="P377" s="256"/>
      <c r="Q377" s="256"/>
      <c r="R377" s="252"/>
      <c r="S377" s="252"/>
      <c r="T377" s="252"/>
      <c r="U377" s="122"/>
      <c r="V377" s="122"/>
      <c r="W377" s="122"/>
      <c r="X377" s="252"/>
      <c r="Y377" s="252"/>
      <c r="Z377" s="122"/>
    </row>
    <row r="378" spans="5:26" ht="18" customHeight="1" hidden="1">
      <c r="E378" s="258"/>
      <c r="F378" s="258"/>
      <c r="G378" s="258"/>
      <c r="H378" s="258"/>
      <c r="I378" s="258"/>
      <c r="J378" s="258"/>
      <c r="K378" s="129"/>
      <c r="L378" s="31"/>
      <c r="M378" s="129"/>
      <c r="N378" s="31"/>
      <c r="O378" s="129"/>
      <c r="P378" s="256"/>
      <c r="Q378" s="256"/>
      <c r="R378" s="260"/>
      <c r="S378" s="260"/>
      <c r="T378" s="260"/>
      <c r="U378" s="122"/>
      <c r="V378" s="122"/>
      <c r="W378" s="122"/>
      <c r="X378" s="255"/>
      <c r="Y378" s="255"/>
      <c r="Z378" s="132"/>
    </row>
    <row r="379" spans="5:26" ht="18" customHeight="1" hidden="1">
      <c r="E379" s="258"/>
      <c r="F379" s="258"/>
      <c r="G379" s="258"/>
      <c r="H379" s="258"/>
      <c r="I379" s="258"/>
      <c r="J379" s="258"/>
      <c r="K379" s="129"/>
      <c r="L379" s="31"/>
      <c r="M379" s="129"/>
      <c r="N379" s="31"/>
      <c r="O379" s="129"/>
      <c r="P379" s="256"/>
      <c r="Q379" s="256"/>
      <c r="R379" s="252"/>
      <c r="S379" s="252"/>
      <c r="T379" s="252"/>
      <c r="U379" s="122"/>
      <c r="V379" s="122"/>
      <c r="W379" s="122"/>
      <c r="X379" s="252"/>
      <c r="Y379" s="252"/>
      <c r="Z379" s="122"/>
    </row>
    <row r="380" spans="5:26" ht="18" customHeight="1" hidden="1">
      <c r="E380" s="258"/>
      <c r="F380" s="258"/>
      <c r="G380" s="258"/>
      <c r="H380" s="258"/>
      <c r="I380" s="258"/>
      <c r="J380" s="258"/>
      <c r="K380" s="129"/>
      <c r="L380" s="31"/>
      <c r="M380" s="129"/>
      <c r="N380" s="31"/>
      <c r="O380" s="129"/>
      <c r="P380" s="256"/>
      <c r="Q380" s="256"/>
      <c r="R380" s="260"/>
      <c r="S380" s="260"/>
      <c r="T380" s="260"/>
      <c r="U380" s="122"/>
      <c r="V380" s="122"/>
      <c r="W380" s="122"/>
      <c r="X380" s="255"/>
      <c r="Y380" s="255"/>
      <c r="Z380" s="132"/>
    </row>
    <row r="381" spans="5:26" ht="18" customHeight="1" hidden="1">
      <c r="E381" s="258"/>
      <c r="F381" s="258"/>
      <c r="G381" s="258"/>
      <c r="H381" s="258"/>
      <c r="I381" s="258"/>
      <c r="J381" s="258"/>
      <c r="K381" s="129"/>
      <c r="L381" s="31"/>
      <c r="M381" s="129"/>
      <c r="N381" s="31"/>
      <c r="O381" s="129"/>
      <c r="P381" s="256"/>
      <c r="Q381" s="256"/>
      <c r="R381" s="252"/>
      <c r="S381" s="252"/>
      <c r="T381" s="252"/>
      <c r="U381" s="122"/>
      <c r="V381" s="122"/>
      <c r="W381" s="122"/>
      <c r="X381" s="252"/>
      <c r="Y381" s="252"/>
      <c r="Z381" s="122"/>
    </row>
    <row r="382" spans="5:26" ht="18" customHeight="1" hidden="1">
      <c r="E382" s="258"/>
      <c r="F382" s="258"/>
      <c r="G382" s="258"/>
      <c r="H382" s="258"/>
      <c r="I382" s="258"/>
      <c r="J382" s="258"/>
      <c r="K382" s="129"/>
      <c r="L382" s="31"/>
      <c r="M382" s="129"/>
      <c r="N382" s="31"/>
      <c r="O382" s="129"/>
      <c r="P382" s="256"/>
      <c r="Q382" s="256"/>
      <c r="R382" s="260"/>
      <c r="S382" s="260"/>
      <c r="T382" s="260"/>
      <c r="U382" s="122"/>
      <c r="V382" s="122"/>
      <c r="W382" s="122"/>
      <c r="X382" s="255"/>
      <c r="Y382" s="255"/>
      <c r="Z382" s="132"/>
    </row>
    <row r="383" spans="5:26" ht="18" customHeight="1" hidden="1">
      <c r="E383" s="258"/>
      <c r="F383" s="258"/>
      <c r="G383" s="258"/>
      <c r="H383" s="258"/>
      <c r="I383" s="258"/>
      <c r="J383" s="258"/>
      <c r="K383" s="129"/>
      <c r="L383" s="31"/>
      <c r="M383" s="129"/>
      <c r="N383" s="31"/>
      <c r="O383" s="129"/>
      <c r="P383" s="256"/>
      <c r="Q383" s="256"/>
      <c r="R383" s="252"/>
      <c r="S383" s="252"/>
      <c r="T383" s="252"/>
      <c r="U383" s="122"/>
      <c r="V383" s="122"/>
      <c r="W383" s="122"/>
      <c r="X383" s="252"/>
      <c r="Y383" s="252"/>
      <c r="Z383" s="122"/>
    </row>
    <row r="384" spans="5:26" ht="18" customHeight="1" hidden="1">
      <c r="E384" s="258"/>
      <c r="F384" s="258"/>
      <c r="G384" s="258"/>
      <c r="H384" s="258"/>
      <c r="I384" s="258"/>
      <c r="J384" s="258"/>
      <c r="K384" s="129"/>
      <c r="L384" s="31"/>
      <c r="M384" s="129"/>
      <c r="N384" s="31"/>
      <c r="O384" s="129"/>
      <c r="P384" s="256"/>
      <c r="Q384" s="256"/>
      <c r="R384" s="260"/>
      <c r="S384" s="260"/>
      <c r="T384" s="260"/>
      <c r="U384" s="122"/>
      <c r="V384" s="122"/>
      <c r="W384" s="122"/>
      <c r="X384" s="255"/>
      <c r="Y384" s="255"/>
      <c r="Z384" s="132"/>
    </row>
    <row r="385" spans="5:26" ht="18" customHeight="1" hidden="1">
      <c r="E385" s="258"/>
      <c r="F385" s="258"/>
      <c r="G385" s="258"/>
      <c r="H385" s="258"/>
      <c r="I385" s="258"/>
      <c r="J385" s="258"/>
      <c r="K385" s="129"/>
      <c r="L385" s="31"/>
      <c r="M385" s="129"/>
      <c r="N385" s="31"/>
      <c r="O385" s="129"/>
      <c r="P385" s="256"/>
      <c r="Q385" s="256"/>
      <c r="R385" s="252"/>
      <c r="S385" s="252"/>
      <c r="T385" s="252"/>
      <c r="U385" s="122"/>
      <c r="V385" s="122"/>
      <c r="W385" s="122"/>
      <c r="X385" s="252"/>
      <c r="Y385" s="252"/>
      <c r="Z385" s="122"/>
    </row>
    <row r="386" spans="5:26" ht="18" customHeight="1" hidden="1">
      <c r="E386" s="258"/>
      <c r="F386" s="258"/>
      <c r="G386" s="258"/>
      <c r="H386" s="258"/>
      <c r="I386" s="258"/>
      <c r="J386" s="258"/>
      <c r="K386" s="129"/>
      <c r="L386" s="31"/>
      <c r="M386" s="129"/>
      <c r="N386" s="31"/>
      <c r="O386" s="129"/>
      <c r="P386" s="256"/>
      <c r="Q386" s="256"/>
      <c r="R386" s="260"/>
      <c r="S386" s="260"/>
      <c r="T386" s="260"/>
      <c r="U386" s="122"/>
      <c r="V386" s="122"/>
      <c r="W386" s="122"/>
      <c r="X386" s="255"/>
      <c r="Y386" s="255"/>
      <c r="Z386" s="132"/>
    </row>
    <row r="387" spans="5:26" ht="18" customHeight="1" hidden="1">
      <c r="E387" s="258"/>
      <c r="F387" s="258"/>
      <c r="G387" s="258"/>
      <c r="H387" s="258"/>
      <c r="I387" s="258"/>
      <c r="J387" s="258"/>
      <c r="K387" s="129"/>
      <c r="L387" s="31"/>
      <c r="M387" s="129"/>
      <c r="N387" s="31"/>
      <c r="O387" s="129"/>
      <c r="P387" s="256"/>
      <c r="Q387" s="256"/>
      <c r="R387" s="252"/>
      <c r="S387" s="252"/>
      <c r="T387" s="252"/>
      <c r="U387" s="122"/>
      <c r="V387" s="122"/>
      <c r="W387" s="122"/>
      <c r="X387" s="252"/>
      <c r="Y387" s="252"/>
      <c r="Z387" s="122"/>
    </row>
    <row r="388" spans="5:26" ht="18" customHeight="1" hidden="1">
      <c r="E388" s="258"/>
      <c r="F388" s="258"/>
      <c r="G388" s="258"/>
      <c r="H388" s="258"/>
      <c r="I388" s="258"/>
      <c r="J388" s="258"/>
      <c r="K388" s="129"/>
      <c r="L388" s="31"/>
      <c r="M388" s="129"/>
      <c r="N388" s="31"/>
      <c r="O388" s="129"/>
      <c r="P388" s="256"/>
      <c r="Q388" s="256"/>
      <c r="R388" s="260"/>
      <c r="S388" s="260"/>
      <c r="T388" s="260"/>
      <c r="U388" s="122"/>
      <c r="V388" s="122"/>
      <c r="W388" s="122"/>
      <c r="X388" s="255"/>
      <c r="Y388" s="255"/>
      <c r="Z388" s="132"/>
    </row>
    <row r="389" spans="5:26" ht="18" customHeight="1" hidden="1">
      <c r="E389" s="258"/>
      <c r="F389" s="258"/>
      <c r="G389" s="258"/>
      <c r="H389" s="258"/>
      <c r="I389" s="258"/>
      <c r="J389" s="258"/>
      <c r="K389" s="129"/>
      <c r="L389" s="63"/>
      <c r="M389" s="129"/>
      <c r="N389" s="31"/>
      <c r="O389" s="129"/>
      <c r="P389" s="256"/>
      <c r="Q389" s="256"/>
      <c r="R389" s="252"/>
      <c r="S389" s="252"/>
      <c r="T389" s="252"/>
      <c r="U389" s="122"/>
      <c r="V389" s="122"/>
      <c r="W389" s="122"/>
      <c r="X389" s="252"/>
      <c r="Y389" s="252"/>
      <c r="Z389" s="122"/>
    </row>
    <row r="390" spans="5:26" ht="18" customHeight="1" hidden="1">
      <c r="E390" s="254"/>
      <c r="F390" s="253"/>
      <c r="G390" s="253"/>
      <c r="H390" s="253"/>
      <c r="I390" s="253"/>
      <c r="J390" s="253"/>
      <c r="K390" s="254"/>
      <c r="L390" s="254"/>
      <c r="M390" s="254"/>
      <c r="N390" s="254"/>
      <c r="O390" s="254"/>
      <c r="P390" s="254"/>
      <c r="Q390" s="254"/>
      <c r="R390" s="255"/>
      <c r="S390" s="255"/>
      <c r="T390" s="255"/>
      <c r="U390" s="122"/>
      <c r="V390" s="122"/>
      <c r="W390" s="122"/>
      <c r="X390" s="252"/>
      <c r="Y390" s="252"/>
      <c r="Z390" s="132"/>
    </row>
    <row r="391" spans="5:26" ht="18" customHeight="1" hidden="1">
      <c r="E391" s="254"/>
      <c r="F391" s="253"/>
      <c r="G391" s="253"/>
      <c r="H391" s="253"/>
      <c r="I391" s="253"/>
      <c r="J391" s="253"/>
      <c r="K391" s="254"/>
      <c r="L391" s="254"/>
      <c r="M391" s="254"/>
      <c r="N391" s="254"/>
      <c r="O391" s="254"/>
      <c r="P391" s="254"/>
      <c r="Q391" s="254"/>
      <c r="R391" s="252"/>
      <c r="S391" s="252"/>
      <c r="T391" s="252"/>
      <c r="U391" s="122"/>
      <c r="V391" s="122"/>
      <c r="W391" s="122"/>
      <c r="X391" s="252"/>
      <c r="Y391" s="252"/>
      <c r="Z391" s="122"/>
    </row>
    <row r="392" ht="18" customHeight="1" hidden="1">
      <c r="Z392" s="133"/>
    </row>
    <row r="393" ht="31.5" customHeight="1" hidden="1">
      <c r="Z393" s="133"/>
    </row>
    <row r="394" ht="7.5" customHeight="1" hidden="1">
      <c r="T394" s="64"/>
    </row>
    <row r="395" ht="10.5" customHeight="1" hidden="1">
      <c r="T395" s="64"/>
    </row>
    <row r="396" ht="5.25" customHeight="1" hidden="1">
      <c r="T396" s="64"/>
    </row>
    <row r="397" ht="5.25" customHeight="1" hidden="1">
      <c r="T397" s="64"/>
    </row>
    <row r="398" ht="5.25" customHeight="1" hidden="1">
      <c r="T398" s="64"/>
    </row>
    <row r="399" ht="5.25" customHeight="1" hidden="1">
      <c r="T399" s="64"/>
    </row>
    <row r="400" spans="5:19" ht="17.25" customHeight="1" hidden="1">
      <c r="E400" s="65"/>
      <c r="O400" s="56"/>
      <c r="P400" s="56"/>
      <c r="Q400" s="56"/>
      <c r="R400" s="56"/>
      <c r="S400" s="56"/>
    </row>
    <row r="401" spans="9:21" ht="12.75" customHeight="1" hidden="1">
      <c r="I401" s="57"/>
      <c r="J401" s="57"/>
      <c r="K401" s="57"/>
      <c r="L401" s="57"/>
      <c r="M401" s="57"/>
      <c r="N401" s="57"/>
      <c r="O401" s="57"/>
      <c r="P401" s="58"/>
      <c r="Q401" s="58"/>
      <c r="R401" s="58"/>
      <c r="S401" s="58"/>
      <c r="T401" s="58"/>
      <c r="U401" s="57"/>
    </row>
    <row r="402" spans="9:21" ht="12.75" customHeight="1" hidden="1">
      <c r="I402" s="57"/>
      <c r="J402" s="57"/>
      <c r="K402" s="57"/>
      <c r="L402" s="57"/>
      <c r="M402" s="57"/>
      <c r="N402" s="57"/>
      <c r="O402" s="57"/>
      <c r="P402" s="58"/>
      <c r="Q402" s="58"/>
      <c r="R402" s="58"/>
      <c r="S402" s="58"/>
      <c r="T402" s="58"/>
      <c r="U402" s="57"/>
    </row>
    <row r="403" spans="9:21" ht="12.75" customHeight="1" hidden="1">
      <c r="I403" s="57"/>
      <c r="J403" s="57"/>
      <c r="K403" s="57"/>
      <c r="L403" s="57"/>
      <c r="M403" s="57"/>
      <c r="N403" s="57"/>
      <c r="O403" s="57"/>
      <c r="P403" s="57"/>
      <c r="Q403" s="57"/>
      <c r="R403" s="57"/>
      <c r="S403" s="57"/>
      <c r="T403" s="57"/>
      <c r="U403" s="57"/>
    </row>
    <row r="404" spans="9:21" ht="6" customHeight="1" hidden="1">
      <c r="I404" s="57"/>
      <c r="J404" s="57"/>
      <c r="K404" s="57"/>
      <c r="L404" s="57"/>
      <c r="M404" s="57"/>
      <c r="N404" s="57"/>
      <c r="O404" s="57"/>
      <c r="P404" s="57"/>
      <c r="Q404" s="57"/>
      <c r="R404" s="57"/>
      <c r="S404" s="57"/>
      <c r="T404" s="57"/>
      <c r="U404" s="57"/>
    </row>
    <row r="405" spans="5:26" ht="12.75" customHeight="1" hidden="1">
      <c r="E405" s="261"/>
      <c r="F405" s="262"/>
      <c r="G405" s="262"/>
      <c r="H405" s="60"/>
      <c r="I405" s="262"/>
      <c r="J405" s="262"/>
      <c r="K405" s="262"/>
      <c r="L405" s="262"/>
      <c r="M405" s="262"/>
      <c r="N405" s="262"/>
      <c r="O405" s="262"/>
      <c r="P405" s="262"/>
      <c r="Q405" s="262"/>
      <c r="R405" s="262"/>
      <c r="S405" s="262"/>
      <c r="V405" s="31"/>
      <c r="W405" s="31"/>
      <c r="X405" s="31"/>
      <c r="Z405" s="268"/>
    </row>
    <row r="406" spans="5:26" ht="13.5" customHeight="1" hidden="1">
      <c r="E406" s="261"/>
      <c r="F406" s="263"/>
      <c r="G406" s="263"/>
      <c r="H406" s="263"/>
      <c r="I406" s="263"/>
      <c r="J406" s="263"/>
      <c r="K406" s="263"/>
      <c r="L406" s="263"/>
      <c r="M406" s="263"/>
      <c r="N406" s="263"/>
      <c r="O406" s="263"/>
      <c r="P406" s="263"/>
      <c r="Q406" s="263"/>
      <c r="R406" s="263"/>
      <c r="S406" s="263"/>
      <c r="V406" s="31"/>
      <c r="W406" s="31"/>
      <c r="X406" s="31"/>
      <c r="Z406" s="268"/>
    </row>
    <row r="407" spans="5:26" ht="9" customHeight="1" hidden="1">
      <c r="E407" s="261"/>
      <c r="F407" s="263"/>
      <c r="G407" s="263"/>
      <c r="H407" s="263"/>
      <c r="I407" s="263"/>
      <c r="J407" s="263"/>
      <c r="K407" s="263"/>
      <c r="L407" s="263"/>
      <c r="M407" s="263"/>
      <c r="N407" s="263"/>
      <c r="O407" s="263"/>
      <c r="P407" s="263"/>
      <c r="Q407" s="263"/>
      <c r="R407" s="263"/>
      <c r="S407" s="263"/>
      <c r="V407" s="31"/>
      <c r="W407" s="31"/>
      <c r="X407" s="31"/>
      <c r="Z407" s="268"/>
    </row>
    <row r="408" spans="5:19" ht="6" customHeight="1" hidden="1">
      <c r="E408" s="261"/>
      <c r="F408" s="263"/>
      <c r="G408" s="263"/>
      <c r="H408" s="263"/>
      <c r="I408" s="263"/>
      <c r="J408" s="263"/>
      <c r="K408" s="263"/>
      <c r="L408" s="263"/>
      <c r="M408" s="263"/>
      <c r="N408" s="263"/>
      <c r="O408" s="263"/>
      <c r="P408" s="263"/>
      <c r="Q408" s="263"/>
      <c r="R408" s="263"/>
      <c r="S408" s="263"/>
    </row>
    <row r="409" spans="5:26" ht="15" customHeight="1" hidden="1">
      <c r="E409" s="256"/>
      <c r="F409" s="256"/>
      <c r="G409" s="256"/>
      <c r="H409" s="256"/>
      <c r="I409" s="256"/>
      <c r="J409" s="256"/>
      <c r="K409" s="256"/>
      <c r="L409" s="256"/>
      <c r="M409" s="256"/>
      <c r="N409" s="256"/>
      <c r="O409" s="256"/>
      <c r="P409" s="256"/>
      <c r="Q409" s="256"/>
      <c r="R409" s="66"/>
      <c r="S409" s="65"/>
      <c r="T409" s="65"/>
      <c r="U409" s="264"/>
      <c r="V409" s="264"/>
      <c r="W409" s="104"/>
      <c r="X409" s="65"/>
      <c r="Y409" s="65"/>
      <c r="Z409" s="66"/>
    </row>
    <row r="410" spans="5:26" ht="13.5" customHeight="1" hidden="1">
      <c r="E410" s="256"/>
      <c r="F410" s="256"/>
      <c r="G410" s="256"/>
      <c r="H410" s="256"/>
      <c r="I410" s="256"/>
      <c r="J410" s="256"/>
      <c r="K410" s="256"/>
      <c r="L410" s="256"/>
      <c r="M410" s="256"/>
      <c r="N410" s="256"/>
      <c r="O410" s="256"/>
      <c r="P410" s="256"/>
      <c r="Q410" s="256"/>
      <c r="R410" s="265"/>
      <c r="S410" s="265"/>
      <c r="T410" s="265"/>
      <c r="U410" s="266"/>
      <c r="V410" s="267"/>
      <c r="W410" s="134"/>
      <c r="X410" s="262"/>
      <c r="Y410" s="262"/>
      <c r="Z410" s="31"/>
    </row>
    <row r="411" spans="5:26" ht="13.5" customHeight="1" hidden="1">
      <c r="E411" s="256"/>
      <c r="F411" s="256"/>
      <c r="G411" s="256"/>
      <c r="H411" s="256"/>
      <c r="I411" s="256"/>
      <c r="J411" s="256"/>
      <c r="K411" s="256"/>
      <c r="L411" s="256"/>
      <c r="M411" s="256"/>
      <c r="N411" s="256"/>
      <c r="O411" s="256"/>
      <c r="P411" s="256"/>
      <c r="Q411" s="256"/>
      <c r="R411" s="265"/>
      <c r="S411" s="265"/>
      <c r="T411" s="265"/>
      <c r="U411" s="266"/>
      <c r="V411" s="267"/>
      <c r="W411" s="134"/>
      <c r="X411" s="262"/>
      <c r="Y411" s="262"/>
      <c r="Z411" s="135"/>
    </row>
    <row r="412" spans="5:26" ht="18" customHeight="1" hidden="1">
      <c r="E412" s="258"/>
      <c r="F412" s="258"/>
      <c r="G412" s="258"/>
      <c r="H412" s="258"/>
      <c r="I412" s="258"/>
      <c r="J412" s="258"/>
      <c r="K412" s="129"/>
      <c r="L412" s="31"/>
      <c r="M412" s="129"/>
      <c r="N412" s="31"/>
      <c r="O412" s="129"/>
      <c r="P412" s="256"/>
      <c r="Q412" s="256"/>
      <c r="R412" s="260"/>
      <c r="S412" s="260"/>
      <c r="T412" s="260"/>
      <c r="U412" s="130"/>
      <c r="V412" s="130"/>
      <c r="W412" s="130"/>
      <c r="X412" s="130"/>
      <c r="Y412" s="131"/>
      <c r="Z412" s="132"/>
    </row>
    <row r="413" spans="5:26" ht="18" customHeight="1" hidden="1">
      <c r="E413" s="258"/>
      <c r="F413" s="258"/>
      <c r="G413" s="258"/>
      <c r="H413" s="258"/>
      <c r="I413" s="258"/>
      <c r="J413" s="258"/>
      <c r="K413" s="129"/>
      <c r="L413" s="31"/>
      <c r="M413" s="129"/>
      <c r="N413" s="31"/>
      <c r="O413" s="129"/>
      <c r="P413" s="256"/>
      <c r="Q413" s="256"/>
      <c r="R413" s="252"/>
      <c r="S413" s="252"/>
      <c r="T413" s="252"/>
      <c r="U413" s="122"/>
      <c r="V413" s="122"/>
      <c r="W413" s="122"/>
      <c r="X413" s="252"/>
      <c r="Y413" s="252"/>
      <c r="Z413" s="122"/>
    </row>
    <row r="414" spans="5:26" ht="18" customHeight="1" hidden="1">
      <c r="E414" s="258"/>
      <c r="F414" s="258"/>
      <c r="G414" s="258"/>
      <c r="H414" s="258"/>
      <c r="I414" s="258"/>
      <c r="J414" s="258"/>
      <c r="K414" s="129"/>
      <c r="L414" s="31"/>
      <c r="M414" s="129"/>
      <c r="N414" s="31"/>
      <c r="O414" s="129"/>
      <c r="P414" s="256"/>
      <c r="Q414" s="256"/>
      <c r="R414" s="260"/>
      <c r="S414" s="260"/>
      <c r="T414" s="260"/>
      <c r="U414" s="122"/>
      <c r="V414" s="122"/>
      <c r="W414" s="122"/>
      <c r="X414" s="255"/>
      <c r="Y414" s="255"/>
      <c r="Z414" s="132"/>
    </row>
    <row r="415" spans="5:26" ht="18" customHeight="1" hidden="1">
      <c r="E415" s="258"/>
      <c r="F415" s="258"/>
      <c r="G415" s="258"/>
      <c r="H415" s="258"/>
      <c r="I415" s="258"/>
      <c r="J415" s="258"/>
      <c r="K415" s="129"/>
      <c r="L415" s="31"/>
      <c r="M415" s="129"/>
      <c r="N415" s="31"/>
      <c r="O415" s="129"/>
      <c r="P415" s="256"/>
      <c r="Q415" s="256"/>
      <c r="R415" s="252"/>
      <c r="S415" s="252"/>
      <c r="T415" s="252"/>
      <c r="U415" s="122"/>
      <c r="V415" s="122"/>
      <c r="W415" s="122"/>
      <c r="X415" s="252"/>
      <c r="Y415" s="252"/>
      <c r="Z415" s="122"/>
    </row>
    <row r="416" spans="5:26" ht="18" customHeight="1" hidden="1">
      <c r="E416" s="258"/>
      <c r="F416" s="258"/>
      <c r="G416" s="258"/>
      <c r="H416" s="258"/>
      <c r="I416" s="258"/>
      <c r="J416" s="258"/>
      <c r="K416" s="129"/>
      <c r="L416" s="31"/>
      <c r="M416" s="129"/>
      <c r="N416" s="31"/>
      <c r="O416" s="129"/>
      <c r="P416" s="256"/>
      <c r="Q416" s="256"/>
      <c r="R416" s="260"/>
      <c r="S416" s="260"/>
      <c r="T416" s="260"/>
      <c r="U416" s="122"/>
      <c r="V416" s="122"/>
      <c r="W416" s="122"/>
      <c r="X416" s="255"/>
      <c r="Y416" s="255"/>
      <c r="Z416" s="132"/>
    </row>
    <row r="417" spans="5:26" ht="18" customHeight="1" hidden="1">
      <c r="E417" s="258"/>
      <c r="F417" s="258"/>
      <c r="G417" s="258"/>
      <c r="H417" s="258"/>
      <c r="I417" s="258"/>
      <c r="J417" s="258"/>
      <c r="K417" s="129"/>
      <c r="L417" s="31"/>
      <c r="M417" s="129"/>
      <c r="N417" s="31"/>
      <c r="O417" s="129"/>
      <c r="P417" s="256"/>
      <c r="Q417" s="256"/>
      <c r="R417" s="252"/>
      <c r="S417" s="252"/>
      <c r="T417" s="252"/>
      <c r="U417" s="122"/>
      <c r="V417" s="122"/>
      <c r="W417" s="122"/>
      <c r="X417" s="252"/>
      <c r="Y417" s="252"/>
      <c r="Z417" s="122"/>
    </row>
    <row r="418" spans="5:26" ht="18" customHeight="1" hidden="1">
      <c r="E418" s="258"/>
      <c r="F418" s="258"/>
      <c r="G418" s="258"/>
      <c r="H418" s="258"/>
      <c r="I418" s="258"/>
      <c r="J418" s="258"/>
      <c r="K418" s="129"/>
      <c r="L418" s="31"/>
      <c r="M418" s="129"/>
      <c r="N418" s="31"/>
      <c r="O418" s="129"/>
      <c r="P418" s="256"/>
      <c r="Q418" s="256"/>
      <c r="R418" s="260"/>
      <c r="S418" s="260"/>
      <c r="T418" s="260"/>
      <c r="U418" s="122"/>
      <c r="V418" s="122"/>
      <c r="W418" s="122"/>
      <c r="X418" s="255"/>
      <c r="Y418" s="255"/>
      <c r="Z418" s="132"/>
    </row>
    <row r="419" spans="5:26" ht="18" customHeight="1" hidden="1">
      <c r="E419" s="258"/>
      <c r="F419" s="258"/>
      <c r="G419" s="258"/>
      <c r="H419" s="258"/>
      <c r="I419" s="258"/>
      <c r="J419" s="258"/>
      <c r="K419" s="129"/>
      <c r="L419" s="31"/>
      <c r="M419" s="129"/>
      <c r="N419" s="31"/>
      <c r="O419" s="129"/>
      <c r="P419" s="256"/>
      <c r="Q419" s="256"/>
      <c r="R419" s="252"/>
      <c r="S419" s="252"/>
      <c r="T419" s="252"/>
      <c r="U419" s="122"/>
      <c r="V419" s="122"/>
      <c r="W419" s="122"/>
      <c r="X419" s="252"/>
      <c r="Y419" s="252"/>
      <c r="Z419" s="122"/>
    </row>
    <row r="420" spans="5:26" ht="18" customHeight="1" hidden="1">
      <c r="E420" s="258"/>
      <c r="F420" s="258"/>
      <c r="G420" s="258"/>
      <c r="H420" s="258"/>
      <c r="I420" s="258"/>
      <c r="J420" s="258"/>
      <c r="K420" s="129"/>
      <c r="L420" s="31"/>
      <c r="M420" s="129"/>
      <c r="N420" s="31"/>
      <c r="O420" s="129"/>
      <c r="P420" s="256"/>
      <c r="Q420" s="256"/>
      <c r="R420" s="260"/>
      <c r="S420" s="260"/>
      <c r="T420" s="260"/>
      <c r="U420" s="122"/>
      <c r="V420" s="122"/>
      <c r="W420" s="122"/>
      <c r="X420" s="255"/>
      <c r="Y420" s="255"/>
      <c r="Z420" s="132"/>
    </row>
    <row r="421" spans="5:26" ht="18" customHeight="1" hidden="1">
      <c r="E421" s="258"/>
      <c r="F421" s="258"/>
      <c r="G421" s="258"/>
      <c r="H421" s="258"/>
      <c r="I421" s="258"/>
      <c r="J421" s="258"/>
      <c r="K421" s="129"/>
      <c r="L421" s="31"/>
      <c r="M421" s="129"/>
      <c r="N421" s="31"/>
      <c r="O421" s="129"/>
      <c r="P421" s="256"/>
      <c r="Q421" s="256"/>
      <c r="R421" s="252"/>
      <c r="S421" s="252"/>
      <c r="T421" s="252"/>
      <c r="U421" s="122"/>
      <c r="V421" s="122"/>
      <c r="W421" s="122"/>
      <c r="X421" s="252"/>
      <c r="Y421" s="252"/>
      <c r="Z421" s="122"/>
    </row>
    <row r="422" spans="5:26" ht="18" customHeight="1" hidden="1">
      <c r="E422" s="258"/>
      <c r="F422" s="258"/>
      <c r="G422" s="258"/>
      <c r="H422" s="258"/>
      <c r="I422" s="258"/>
      <c r="J422" s="258"/>
      <c r="K422" s="129"/>
      <c r="L422" s="31"/>
      <c r="M422" s="129"/>
      <c r="N422" s="31"/>
      <c r="O422" s="129"/>
      <c r="P422" s="256"/>
      <c r="Q422" s="256"/>
      <c r="R422" s="260"/>
      <c r="S422" s="260"/>
      <c r="T422" s="260"/>
      <c r="U422" s="122"/>
      <c r="V422" s="122"/>
      <c r="W422" s="122"/>
      <c r="X422" s="255"/>
      <c r="Y422" s="255"/>
      <c r="Z422" s="132"/>
    </row>
    <row r="423" spans="5:26" ht="18" customHeight="1" hidden="1">
      <c r="E423" s="258"/>
      <c r="F423" s="258"/>
      <c r="G423" s="258"/>
      <c r="H423" s="258"/>
      <c r="I423" s="258"/>
      <c r="J423" s="258"/>
      <c r="K423" s="129"/>
      <c r="L423" s="31"/>
      <c r="M423" s="129"/>
      <c r="N423" s="31"/>
      <c r="O423" s="129"/>
      <c r="P423" s="256"/>
      <c r="Q423" s="256"/>
      <c r="R423" s="252"/>
      <c r="S423" s="252"/>
      <c r="T423" s="252"/>
      <c r="U423" s="122"/>
      <c r="V423" s="122"/>
      <c r="W423" s="122"/>
      <c r="X423" s="252"/>
      <c r="Y423" s="252"/>
      <c r="Z423" s="122"/>
    </row>
    <row r="424" spans="5:26" ht="18" customHeight="1" hidden="1">
      <c r="E424" s="258"/>
      <c r="F424" s="258"/>
      <c r="G424" s="258"/>
      <c r="H424" s="258"/>
      <c r="I424" s="258"/>
      <c r="J424" s="258"/>
      <c r="K424" s="129"/>
      <c r="L424" s="31"/>
      <c r="M424" s="129"/>
      <c r="N424" s="31"/>
      <c r="O424" s="129"/>
      <c r="P424" s="256"/>
      <c r="Q424" s="256"/>
      <c r="R424" s="260"/>
      <c r="S424" s="260"/>
      <c r="T424" s="260"/>
      <c r="U424" s="122"/>
      <c r="V424" s="122"/>
      <c r="W424" s="122"/>
      <c r="X424" s="255"/>
      <c r="Y424" s="255"/>
      <c r="Z424" s="132"/>
    </row>
    <row r="425" spans="5:26" ht="18" customHeight="1" hidden="1">
      <c r="E425" s="258"/>
      <c r="F425" s="258"/>
      <c r="G425" s="258"/>
      <c r="H425" s="258"/>
      <c r="I425" s="258"/>
      <c r="J425" s="258"/>
      <c r="K425" s="129"/>
      <c r="L425" s="31"/>
      <c r="M425" s="129"/>
      <c r="N425" s="31"/>
      <c r="O425" s="129"/>
      <c r="P425" s="256"/>
      <c r="Q425" s="256"/>
      <c r="R425" s="252"/>
      <c r="S425" s="252"/>
      <c r="T425" s="252"/>
      <c r="U425" s="122"/>
      <c r="V425" s="122"/>
      <c r="W425" s="122"/>
      <c r="X425" s="252"/>
      <c r="Y425" s="252"/>
      <c r="Z425" s="122"/>
    </row>
    <row r="426" spans="5:26" ht="18" customHeight="1" hidden="1">
      <c r="E426" s="258"/>
      <c r="F426" s="258"/>
      <c r="G426" s="258"/>
      <c r="H426" s="258"/>
      <c r="I426" s="258"/>
      <c r="J426" s="258"/>
      <c r="K426" s="129"/>
      <c r="L426" s="31"/>
      <c r="M426" s="129"/>
      <c r="N426" s="31"/>
      <c r="O426" s="129"/>
      <c r="P426" s="256"/>
      <c r="Q426" s="256"/>
      <c r="R426" s="260"/>
      <c r="S426" s="260"/>
      <c r="T426" s="260"/>
      <c r="U426" s="122"/>
      <c r="V426" s="122"/>
      <c r="W426" s="122"/>
      <c r="X426" s="255"/>
      <c r="Y426" s="255"/>
      <c r="Z426" s="132"/>
    </row>
    <row r="427" spans="5:26" ht="18" customHeight="1" hidden="1">
      <c r="E427" s="258"/>
      <c r="F427" s="258"/>
      <c r="G427" s="258"/>
      <c r="H427" s="258"/>
      <c r="I427" s="258"/>
      <c r="J427" s="258"/>
      <c r="K427" s="129"/>
      <c r="L427" s="31"/>
      <c r="M427" s="129"/>
      <c r="N427" s="31"/>
      <c r="O427" s="129"/>
      <c r="P427" s="256"/>
      <c r="Q427" s="256"/>
      <c r="R427" s="252"/>
      <c r="S427" s="252"/>
      <c r="T427" s="252"/>
      <c r="U427" s="122"/>
      <c r="V427" s="122"/>
      <c r="W427" s="122"/>
      <c r="X427" s="252"/>
      <c r="Y427" s="252"/>
      <c r="Z427" s="122"/>
    </row>
    <row r="428" spans="5:26" ht="18" customHeight="1" hidden="1">
      <c r="E428" s="258"/>
      <c r="F428" s="258"/>
      <c r="G428" s="258"/>
      <c r="H428" s="258"/>
      <c r="I428" s="258"/>
      <c r="J428" s="258"/>
      <c r="K428" s="129"/>
      <c r="L428" s="31"/>
      <c r="M428" s="129"/>
      <c r="N428" s="31"/>
      <c r="O428" s="129"/>
      <c r="P428" s="256"/>
      <c r="Q428" s="256"/>
      <c r="R428" s="260"/>
      <c r="S428" s="260"/>
      <c r="T428" s="260"/>
      <c r="U428" s="122"/>
      <c r="V428" s="122"/>
      <c r="W428" s="122"/>
      <c r="X428" s="255"/>
      <c r="Y428" s="255"/>
      <c r="Z428" s="132"/>
    </row>
    <row r="429" spans="5:26" ht="18" customHeight="1" hidden="1">
      <c r="E429" s="258"/>
      <c r="F429" s="258"/>
      <c r="G429" s="258"/>
      <c r="H429" s="258"/>
      <c r="I429" s="258"/>
      <c r="J429" s="258"/>
      <c r="K429" s="129"/>
      <c r="L429" s="63"/>
      <c r="M429" s="129"/>
      <c r="N429" s="31"/>
      <c r="O429" s="129"/>
      <c r="P429" s="256"/>
      <c r="Q429" s="256"/>
      <c r="R429" s="252"/>
      <c r="S429" s="252"/>
      <c r="T429" s="252"/>
      <c r="U429" s="122"/>
      <c r="V429" s="122"/>
      <c r="W429" s="122"/>
      <c r="X429" s="252"/>
      <c r="Y429" s="252"/>
      <c r="Z429" s="122"/>
    </row>
    <row r="430" spans="5:26" ht="18" customHeight="1" hidden="1">
      <c r="E430" s="254"/>
      <c r="F430" s="253"/>
      <c r="G430" s="253"/>
      <c r="H430" s="253"/>
      <c r="I430" s="253"/>
      <c r="J430" s="253"/>
      <c r="K430" s="254"/>
      <c r="L430" s="254"/>
      <c r="M430" s="254"/>
      <c r="N430" s="254"/>
      <c r="O430" s="254"/>
      <c r="P430" s="254"/>
      <c r="Q430" s="254"/>
      <c r="R430" s="255"/>
      <c r="S430" s="255"/>
      <c r="T430" s="255"/>
      <c r="U430" s="122"/>
      <c r="V430" s="122"/>
      <c r="W430" s="122"/>
      <c r="X430" s="252"/>
      <c r="Y430" s="252"/>
      <c r="Z430" s="132"/>
    </row>
    <row r="431" spans="5:26" ht="18" customHeight="1" hidden="1">
      <c r="E431" s="254"/>
      <c r="F431" s="253"/>
      <c r="G431" s="253"/>
      <c r="H431" s="253"/>
      <c r="I431" s="253"/>
      <c r="J431" s="253"/>
      <c r="K431" s="254"/>
      <c r="L431" s="254"/>
      <c r="M431" s="254"/>
      <c r="N431" s="254"/>
      <c r="O431" s="254"/>
      <c r="P431" s="254"/>
      <c r="Q431" s="254"/>
      <c r="R431" s="252"/>
      <c r="S431" s="252"/>
      <c r="T431" s="252"/>
      <c r="U431" s="122"/>
      <c r="V431" s="122"/>
      <c r="W431" s="122"/>
      <c r="X431" s="252"/>
      <c r="Y431" s="252"/>
      <c r="Z431" s="122"/>
    </row>
    <row r="432" ht="18" customHeight="1" hidden="1">
      <c r="Z432" s="133"/>
    </row>
    <row r="433" ht="31.5" customHeight="1" hidden="1">
      <c r="Z433" s="133"/>
    </row>
    <row r="434" ht="7.5" customHeight="1" hidden="1">
      <c r="T434" s="64"/>
    </row>
    <row r="435" ht="10.5" customHeight="1" hidden="1">
      <c r="T435" s="64"/>
    </row>
    <row r="436" ht="5.25" customHeight="1" hidden="1">
      <c r="T436" s="64"/>
    </row>
    <row r="437" ht="5.25" customHeight="1" hidden="1">
      <c r="T437" s="64"/>
    </row>
    <row r="438" ht="5.25" customHeight="1" hidden="1">
      <c r="T438" s="64"/>
    </row>
    <row r="439" ht="5.25" customHeight="1" hidden="1">
      <c r="T439" s="64"/>
    </row>
    <row r="440" spans="5:19" ht="17.25" customHeight="1" hidden="1">
      <c r="E440" s="65"/>
      <c r="O440" s="56"/>
      <c r="P440" s="56"/>
      <c r="Q440" s="56"/>
      <c r="R440" s="56"/>
      <c r="S440" s="56"/>
    </row>
    <row r="441" spans="9:21" ht="12.75" customHeight="1" hidden="1">
      <c r="I441" s="57"/>
      <c r="J441" s="57"/>
      <c r="K441" s="57"/>
      <c r="L441" s="57"/>
      <c r="M441" s="57"/>
      <c r="N441" s="57"/>
      <c r="O441" s="57"/>
      <c r="P441" s="58"/>
      <c r="Q441" s="58"/>
      <c r="R441" s="58"/>
      <c r="S441" s="58"/>
      <c r="T441" s="58"/>
      <c r="U441" s="57"/>
    </row>
    <row r="442" spans="9:21" ht="12.75" customHeight="1" hidden="1">
      <c r="I442" s="57"/>
      <c r="J442" s="57"/>
      <c r="K442" s="57"/>
      <c r="L442" s="57"/>
      <c r="M442" s="57"/>
      <c r="N442" s="57"/>
      <c r="O442" s="57"/>
      <c r="P442" s="58"/>
      <c r="Q442" s="58"/>
      <c r="R442" s="58"/>
      <c r="S442" s="58"/>
      <c r="T442" s="58"/>
      <c r="U442" s="57"/>
    </row>
    <row r="443" spans="9:21" ht="12.75" customHeight="1" hidden="1">
      <c r="I443" s="57"/>
      <c r="J443" s="57"/>
      <c r="K443" s="57"/>
      <c r="L443" s="57"/>
      <c r="M443" s="57"/>
      <c r="N443" s="57"/>
      <c r="O443" s="57"/>
      <c r="P443" s="57"/>
      <c r="Q443" s="57"/>
      <c r="R443" s="57"/>
      <c r="S443" s="57"/>
      <c r="T443" s="57"/>
      <c r="U443" s="57"/>
    </row>
    <row r="444" spans="9:21" ht="6" customHeight="1" hidden="1">
      <c r="I444" s="57"/>
      <c r="J444" s="57"/>
      <c r="K444" s="57"/>
      <c r="L444" s="57"/>
      <c r="M444" s="57"/>
      <c r="N444" s="57"/>
      <c r="O444" s="57"/>
      <c r="P444" s="57"/>
      <c r="Q444" s="57"/>
      <c r="R444" s="57"/>
      <c r="S444" s="57"/>
      <c r="T444" s="57"/>
      <c r="U444" s="57"/>
    </row>
    <row r="445" spans="5:26" ht="12.75" customHeight="1" hidden="1">
      <c r="E445" s="261"/>
      <c r="F445" s="262"/>
      <c r="G445" s="262"/>
      <c r="H445" s="60"/>
      <c r="I445" s="262"/>
      <c r="J445" s="262"/>
      <c r="K445" s="262"/>
      <c r="L445" s="262"/>
      <c r="M445" s="262"/>
      <c r="N445" s="262"/>
      <c r="O445" s="262"/>
      <c r="P445" s="262"/>
      <c r="Q445" s="262"/>
      <c r="R445" s="262"/>
      <c r="S445" s="262"/>
      <c r="V445" s="31"/>
      <c r="W445" s="31"/>
      <c r="X445" s="31"/>
      <c r="Z445" s="268"/>
    </row>
    <row r="446" spans="5:26" ht="13.5" customHeight="1" hidden="1">
      <c r="E446" s="261"/>
      <c r="F446" s="263"/>
      <c r="G446" s="263"/>
      <c r="H446" s="263"/>
      <c r="I446" s="263"/>
      <c r="J446" s="263"/>
      <c r="K446" s="263"/>
      <c r="L446" s="263"/>
      <c r="M446" s="263"/>
      <c r="N446" s="263"/>
      <c r="O446" s="263"/>
      <c r="P446" s="263"/>
      <c r="Q446" s="263"/>
      <c r="R446" s="263"/>
      <c r="S446" s="263"/>
      <c r="V446" s="31"/>
      <c r="W446" s="31"/>
      <c r="X446" s="31"/>
      <c r="Z446" s="268"/>
    </row>
    <row r="447" spans="5:26" ht="9" customHeight="1" hidden="1">
      <c r="E447" s="261"/>
      <c r="F447" s="263"/>
      <c r="G447" s="263"/>
      <c r="H447" s="263"/>
      <c r="I447" s="263"/>
      <c r="J447" s="263"/>
      <c r="K447" s="263"/>
      <c r="L447" s="263"/>
      <c r="M447" s="263"/>
      <c r="N447" s="263"/>
      <c r="O447" s="263"/>
      <c r="P447" s="263"/>
      <c r="Q447" s="263"/>
      <c r="R447" s="263"/>
      <c r="S447" s="263"/>
      <c r="V447" s="31"/>
      <c r="W447" s="31"/>
      <c r="X447" s="31"/>
      <c r="Z447" s="268"/>
    </row>
    <row r="448" spans="5:19" ht="6" customHeight="1" hidden="1">
      <c r="E448" s="261"/>
      <c r="F448" s="263"/>
      <c r="G448" s="263"/>
      <c r="H448" s="263"/>
      <c r="I448" s="263"/>
      <c r="J448" s="263"/>
      <c r="K448" s="263"/>
      <c r="L448" s="263"/>
      <c r="M448" s="263"/>
      <c r="N448" s="263"/>
      <c r="O448" s="263"/>
      <c r="P448" s="263"/>
      <c r="Q448" s="263"/>
      <c r="R448" s="263"/>
      <c r="S448" s="263"/>
    </row>
    <row r="449" spans="5:26" ht="15" customHeight="1" hidden="1">
      <c r="E449" s="256"/>
      <c r="F449" s="256"/>
      <c r="G449" s="256"/>
      <c r="H449" s="256"/>
      <c r="I449" s="256"/>
      <c r="J449" s="256"/>
      <c r="K449" s="256"/>
      <c r="L449" s="256"/>
      <c r="M449" s="256"/>
      <c r="N449" s="256"/>
      <c r="O449" s="256"/>
      <c r="P449" s="256"/>
      <c r="Q449" s="256"/>
      <c r="R449" s="66"/>
      <c r="S449" s="65"/>
      <c r="T449" s="65"/>
      <c r="U449" s="264"/>
      <c r="V449" s="264"/>
      <c r="W449" s="104"/>
      <c r="X449" s="65"/>
      <c r="Y449" s="65"/>
      <c r="Z449" s="66"/>
    </row>
    <row r="450" spans="5:26" ht="13.5" customHeight="1" hidden="1">
      <c r="E450" s="256"/>
      <c r="F450" s="256"/>
      <c r="G450" s="256"/>
      <c r="H450" s="256"/>
      <c r="I450" s="256"/>
      <c r="J450" s="256"/>
      <c r="K450" s="256"/>
      <c r="L450" s="256"/>
      <c r="M450" s="256"/>
      <c r="N450" s="256"/>
      <c r="O450" s="256"/>
      <c r="P450" s="256"/>
      <c r="Q450" s="256"/>
      <c r="R450" s="265"/>
      <c r="S450" s="265"/>
      <c r="T450" s="265"/>
      <c r="U450" s="266"/>
      <c r="V450" s="267"/>
      <c r="W450" s="134"/>
      <c r="X450" s="262"/>
      <c r="Y450" s="262"/>
      <c r="Z450" s="31"/>
    </row>
    <row r="451" spans="5:26" ht="13.5" customHeight="1" hidden="1">
      <c r="E451" s="256"/>
      <c r="F451" s="256"/>
      <c r="G451" s="256"/>
      <c r="H451" s="256"/>
      <c r="I451" s="256"/>
      <c r="J451" s="256"/>
      <c r="K451" s="256"/>
      <c r="L451" s="256"/>
      <c r="M451" s="256"/>
      <c r="N451" s="256"/>
      <c r="O451" s="256"/>
      <c r="P451" s="256"/>
      <c r="Q451" s="256"/>
      <c r="R451" s="265"/>
      <c r="S451" s="265"/>
      <c r="T451" s="265"/>
      <c r="U451" s="266"/>
      <c r="V451" s="267"/>
      <c r="W451" s="134"/>
      <c r="X451" s="262"/>
      <c r="Y451" s="262"/>
      <c r="Z451" s="135"/>
    </row>
    <row r="452" spans="5:26" ht="18" customHeight="1" hidden="1">
      <c r="E452" s="258"/>
      <c r="F452" s="258"/>
      <c r="G452" s="258"/>
      <c r="H452" s="258"/>
      <c r="I452" s="258"/>
      <c r="J452" s="258"/>
      <c r="K452" s="129"/>
      <c r="L452" s="31"/>
      <c r="M452" s="129"/>
      <c r="N452" s="31"/>
      <c r="O452" s="129"/>
      <c r="P452" s="256"/>
      <c r="Q452" s="256"/>
      <c r="R452" s="260"/>
      <c r="S452" s="260"/>
      <c r="T452" s="260"/>
      <c r="U452" s="130"/>
      <c r="V452" s="130"/>
      <c r="W452" s="130"/>
      <c r="X452" s="130"/>
      <c r="Y452" s="131"/>
      <c r="Z452" s="132"/>
    </row>
    <row r="453" spans="5:26" ht="18" customHeight="1" hidden="1">
      <c r="E453" s="258"/>
      <c r="F453" s="258"/>
      <c r="G453" s="258"/>
      <c r="H453" s="258"/>
      <c r="I453" s="258"/>
      <c r="J453" s="258"/>
      <c r="K453" s="129"/>
      <c r="L453" s="31"/>
      <c r="M453" s="129"/>
      <c r="N453" s="31"/>
      <c r="O453" s="129"/>
      <c r="P453" s="256"/>
      <c r="Q453" s="256"/>
      <c r="R453" s="252"/>
      <c r="S453" s="252"/>
      <c r="T453" s="252"/>
      <c r="U453" s="122"/>
      <c r="V453" s="122"/>
      <c r="W453" s="122"/>
      <c r="X453" s="252"/>
      <c r="Y453" s="252"/>
      <c r="Z453" s="122"/>
    </row>
    <row r="454" spans="5:26" ht="18" customHeight="1" hidden="1">
      <c r="E454" s="258"/>
      <c r="F454" s="258"/>
      <c r="G454" s="258"/>
      <c r="H454" s="258"/>
      <c r="I454" s="258"/>
      <c r="J454" s="258"/>
      <c r="K454" s="129"/>
      <c r="L454" s="31"/>
      <c r="M454" s="129"/>
      <c r="N454" s="31"/>
      <c r="O454" s="129"/>
      <c r="P454" s="256"/>
      <c r="Q454" s="256"/>
      <c r="R454" s="260"/>
      <c r="S454" s="260"/>
      <c r="T454" s="260"/>
      <c r="U454" s="122"/>
      <c r="V454" s="122"/>
      <c r="W454" s="122"/>
      <c r="X454" s="255"/>
      <c r="Y454" s="255"/>
      <c r="Z454" s="132"/>
    </row>
    <row r="455" spans="5:26" ht="18" customHeight="1" hidden="1">
      <c r="E455" s="258"/>
      <c r="F455" s="258"/>
      <c r="G455" s="258"/>
      <c r="H455" s="258"/>
      <c r="I455" s="258"/>
      <c r="J455" s="258"/>
      <c r="K455" s="129"/>
      <c r="L455" s="31"/>
      <c r="M455" s="129"/>
      <c r="N455" s="31"/>
      <c r="O455" s="129"/>
      <c r="P455" s="256"/>
      <c r="Q455" s="256"/>
      <c r="R455" s="252"/>
      <c r="S455" s="252"/>
      <c r="T455" s="252"/>
      <c r="U455" s="122"/>
      <c r="V455" s="122"/>
      <c r="W455" s="122"/>
      <c r="X455" s="252"/>
      <c r="Y455" s="252"/>
      <c r="Z455" s="122"/>
    </row>
    <row r="456" spans="5:26" ht="18" customHeight="1" hidden="1">
      <c r="E456" s="258"/>
      <c r="F456" s="258"/>
      <c r="G456" s="258"/>
      <c r="H456" s="258"/>
      <c r="I456" s="258"/>
      <c r="J456" s="258"/>
      <c r="K456" s="129"/>
      <c r="L456" s="31"/>
      <c r="M456" s="129"/>
      <c r="N456" s="31"/>
      <c r="O456" s="129"/>
      <c r="P456" s="256"/>
      <c r="Q456" s="256"/>
      <c r="R456" s="260"/>
      <c r="S456" s="260"/>
      <c r="T456" s="260"/>
      <c r="U456" s="122"/>
      <c r="V456" s="122"/>
      <c r="W456" s="122"/>
      <c r="X456" s="255"/>
      <c r="Y456" s="255"/>
      <c r="Z456" s="132"/>
    </row>
    <row r="457" spans="5:26" ht="18" customHeight="1" hidden="1">
      <c r="E457" s="258"/>
      <c r="F457" s="258"/>
      <c r="G457" s="258"/>
      <c r="H457" s="258"/>
      <c r="I457" s="258"/>
      <c r="J457" s="258"/>
      <c r="K457" s="129"/>
      <c r="L457" s="31"/>
      <c r="M457" s="129"/>
      <c r="N457" s="31"/>
      <c r="O457" s="129"/>
      <c r="P457" s="256"/>
      <c r="Q457" s="256"/>
      <c r="R457" s="252"/>
      <c r="S457" s="252"/>
      <c r="T457" s="252"/>
      <c r="U457" s="122"/>
      <c r="V457" s="122"/>
      <c r="W457" s="122"/>
      <c r="X457" s="252"/>
      <c r="Y457" s="252"/>
      <c r="Z457" s="122"/>
    </row>
    <row r="458" spans="5:26" ht="18" customHeight="1" hidden="1">
      <c r="E458" s="258"/>
      <c r="F458" s="258"/>
      <c r="G458" s="258"/>
      <c r="H458" s="258"/>
      <c r="I458" s="258"/>
      <c r="J458" s="258"/>
      <c r="K458" s="129"/>
      <c r="L458" s="31"/>
      <c r="M458" s="129"/>
      <c r="N458" s="31"/>
      <c r="O458" s="129"/>
      <c r="P458" s="256"/>
      <c r="Q458" s="256"/>
      <c r="R458" s="260"/>
      <c r="S458" s="260"/>
      <c r="T458" s="260"/>
      <c r="U458" s="122"/>
      <c r="V458" s="122"/>
      <c r="W458" s="122"/>
      <c r="X458" s="255"/>
      <c r="Y458" s="255"/>
      <c r="Z458" s="132"/>
    </row>
    <row r="459" spans="5:26" ht="18" customHeight="1" hidden="1">
      <c r="E459" s="258"/>
      <c r="F459" s="258"/>
      <c r="G459" s="258"/>
      <c r="H459" s="258"/>
      <c r="I459" s="258"/>
      <c r="J459" s="258"/>
      <c r="K459" s="129"/>
      <c r="L459" s="31"/>
      <c r="M459" s="129"/>
      <c r="N459" s="31"/>
      <c r="O459" s="129"/>
      <c r="P459" s="256"/>
      <c r="Q459" s="256"/>
      <c r="R459" s="252"/>
      <c r="S459" s="252"/>
      <c r="T459" s="252"/>
      <c r="U459" s="122"/>
      <c r="V459" s="122"/>
      <c r="W459" s="122"/>
      <c r="X459" s="252"/>
      <c r="Y459" s="252"/>
      <c r="Z459" s="122"/>
    </row>
    <row r="460" spans="5:26" ht="18" customHeight="1" hidden="1">
      <c r="E460" s="258"/>
      <c r="F460" s="258"/>
      <c r="G460" s="258"/>
      <c r="H460" s="258"/>
      <c r="I460" s="258"/>
      <c r="J460" s="258"/>
      <c r="K460" s="129"/>
      <c r="L460" s="31"/>
      <c r="M460" s="129"/>
      <c r="N460" s="31"/>
      <c r="O460" s="129"/>
      <c r="P460" s="256"/>
      <c r="Q460" s="256"/>
      <c r="R460" s="260"/>
      <c r="S460" s="260"/>
      <c r="T460" s="260"/>
      <c r="U460" s="122"/>
      <c r="V460" s="122"/>
      <c r="W460" s="122"/>
      <c r="X460" s="255"/>
      <c r="Y460" s="255"/>
      <c r="Z460" s="132"/>
    </row>
    <row r="461" spans="5:26" ht="18" customHeight="1" hidden="1">
      <c r="E461" s="258"/>
      <c r="F461" s="258"/>
      <c r="G461" s="258"/>
      <c r="H461" s="258"/>
      <c r="I461" s="258"/>
      <c r="J461" s="258"/>
      <c r="K461" s="129"/>
      <c r="L461" s="31"/>
      <c r="M461" s="129"/>
      <c r="N461" s="31"/>
      <c r="O461" s="129"/>
      <c r="P461" s="256"/>
      <c r="Q461" s="256"/>
      <c r="R461" s="252"/>
      <c r="S461" s="252"/>
      <c r="T461" s="252"/>
      <c r="U461" s="122"/>
      <c r="V461" s="122"/>
      <c r="W461" s="122"/>
      <c r="X461" s="252"/>
      <c r="Y461" s="252"/>
      <c r="Z461" s="122"/>
    </row>
    <row r="462" spans="5:26" ht="18" customHeight="1" hidden="1">
      <c r="E462" s="258"/>
      <c r="F462" s="258"/>
      <c r="G462" s="258"/>
      <c r="H462" s="258"/>
      <c r="I462" s="258"/>
      <c r="J462" s="258"/>
      <c r="K462" s="129"/>
      <c r="L462" s="31"/>
      <c r="M462" s="129"/>
      <c r="N462" s="31"/>
      <c r="O462" s="129"/>
      <c r="P462" s="256"/>
      <c r="Q462" s="256"/>
      <c r="R462" s="260"/>
      <c r="S462" s="260"/>
      <c r="T462" s="260"/>
      <c r="U462" s="122"/>
      <c r="V462" s="122"/>
      <c r="W462" s="122"/>
      <c r="X462" s="255"/>
      <c r="Y462" s="255"/>
      <c r="Z462" s="132"/>
    </row>
    <row r="463" spans="5:26" ht="18" customHeight="1" hidden="1">
      <c r="E463" s="258"/>
      <c r="F463" s="258"/>
      <c r="G463" s="258"/>
      <c r="H463" s="258"/>
      <c r="I463" s="258"/>
      <c r="J463" s="258"/>
      <c r="K463" s="129"/>
      <c r="L463" s="31"/>
      <c r="M463" s="129"/>
      <c r="N463" s="31"/>
      <c r="O463" s="129"/>
      <c r="P463" s="256"/>
      <c r="Q463" s="256"/>
      <c r="R463" s="252"/>
      <c r="S463" s="252"/>
      <c r="T463" s="252"/>
      <c r="U463" s="122"/>
      <c r="V463" s="122"/>
      <c r="W463" s="122"/>
      <c r="X463" s="252"/>
      <c r="Y463" s="252"/>
      <c r="Z463" s="122"/>
    </row>
    <row r="464" spans="5:26" ht="18" customHeight="1" hidden="1">
      <c r="E464" s="258"/>
      <c r="F464" s="258"/>
      <c r="G464" s="258"/>
      <c r="H464" s="258"/>
      <c r="I464" s="258"/>
      <c r="J464" s="258"/>
      <c r="K464" s="129"/>
      <c r="L464" s="31"/>
      <c r="M464" s="129"/>
      <c r="N464" s="31"/>
      <c r="O464" s="129"/>
      <c r="P464" s="256"/>
      <c r="Q464" s="256"/>
      <c r="R464" s="260"/>
      <c r="S464" s="260"/>
      <c r="T464" s="260"/>
      <c r="U464" s="122"/>
      <c r="V464" s="122"/>
      <c r="W464" s="122"/>
      <c r="X464" s="255"/>
      <c r="Y464" s="255"/>
      <c r="Z464" s="132"/>
    </row>
    <row r="465" spans="5:26" ht="18" customHeight="1" hidden="1">
      <c r="E465" s="258"/>
      <c r="F465" s="258"/>
      <c r="G465" s="258"/>
      <c r="H465" s="258"/>
      <c r="I465" s="258"/>
      <c r="J465" s="258"/>
      <c r="K465" s="129"/>
      <c r="L465" s="31"/>
      <c r="M465" s="129"/>
      <c r="N465" s="31"/>
      <c r="O465" s="129"/>
      <c r="P465" s="256"/>
      <c r="Q465" s="256"/>
      <c r="R465" s="252"/>
      <c r="S465" s="252"/>
      <c r="T465" s="252"/>
      <c r="U465" s="122"/>
      <c r="V465" s="122"/>
      <c r="W465" s="122"/>
      <c r="X465" s="252"/>
      <c r="Y465" s="252"/>
      <c r="Z465" s="122"/>
    </row>
    <row r="466" spans="5:26" ht="18" customHeight="1" hidden="1">
      <c r="E466" s="258"/>
      <c r="F466" s="258"/>
      <c r="G466" s="258"/>
      <c r="H466" s="258"/>
      <c r="I466" s="258"/>
      <c r="J466" s="258"/>
      <c r="K466" s="129"/>
      <c r="L466" s="31"/>
      <c r="M466" s="129"/>
      <c r="N466" s="31"/>
      <c r="O466" s="129"/>
      <c r="P466" s="256"/>
      <c r="Q466" s="256"/>
      <c r="R466" s="260"/>
      <c r="S466" s="260"/>
      <c r="T466" s="260"/>
      <c r="U466" s="122"/>
      <c r="V466" s="122"/>
      <c r="W466" s="122"/>
      <c r="X466" s="255"/>
      <c r="Y466" s="255"/>
      <c r="Z466" s="132"/>
    </row>
    <row r="467" spans="5:26" ht="18" customHeight="1" hidden="1">
      <c r="E467" s="258"/>
      <c r="F467" s="258"/>
      <c r="G467" s="258"/>
      <c r="H467" s="258"/>
      <c r="I467" s="258"/>
      <c r="J467" s="258"/>
      <c r="K467" s="129"/>
      <c r="L467" s="31"/>
      <c r="M467" s="129"/>
      <c r="N467" s="31"/>
      <c r="O467" s="129"/>
      <c r="P467" s="256"/>
      <c r="Q467" s="256"/>
      <c r="R467" s="252"/>
      <c r="S467" s="252"/>
      <c r="T467" s="252"/>
      <c r="U467" s="122"/>
      <c r="V467" s="122"/>
      <c r="W467" s="122"/>
      <c r="X467" s="252"/>
      <c r="Y467" s="252"/>
      <c r="Z467" s="122"/>
    </row>
    <row r="468" spans="5:26" ht="18" customHeight="1" hidden="1">
      <c r="E468" s="258"/>
      <c r="F468" s="258"/>
      <c r="G468" s="258"/>
      <c r="H468" s="258"/>
      <c r="I468" s="258"/>
      <c r="J468" s="258"/>
      <c r="K468" s="129"/>
      <c r="L468" s="31"/>
      <c r="M468" s="129"/>
      <c r="N468" s="31"/>
      <c r="O468" s="129"/>
      <c r="P468" s="256"/>
      <c r="Q468" s="256"/>
      <c r="R468" s="260"/>
      <c r="S468" s="260"/>
      <c r="T468" s="260"/>
      <c r="U468" s="122"/>
      <c r="V468" s="122"/>
      <c r="W468" s="122"/>
      <c r="X468" s="255"/>
      <c r="Y468" s="255"/>
      <c r="Z468" s="132"/>
    </row>
    <row r="469" spans="5:26" ht="18" customHeight="1" hidden="1">
      <c r="E469" s="258"/>
      <c r="F469" s="258"/>
      <c r="G469" s="258"/>
      <c r="H469" s="258"/>
      <c r="I469" s="258"/>
      <c r="J469" s="258"/>
      <c r="K469" s="129"/>
      <c r="L469" s="63"/>
      <c r="M469" s="129"/>
      <c r="N469" s="31"/>
      <c r="O469" s="129"/>
      <c r="P469" s="256"/>
      <c r="Q469" s="256"/>
      <c r="R469" s="252"/>
      <c r="S469" s="252"/>
      <c r="T469" s="252"/>
      <c r="U469" s="122"/>
      <c r="V469" s="122"/>
      <c r="W469" s="122"/>
      <c r="X469" s="252"/>
      <c r="Y469" s="252"/>
      <c r="Z469" s="122"/>
    </row>
    <row r="470" spans="5:26" ht="18" customHeight="1" hidden="1">
      <c r="E470" s="254"/>
      <c r="F470" s="253"/>
      <c r="G470" s="253"/>
      <c r="H470" s="253"/>
      <c r="I470" s="253"/>
      <c r="J470" s="253"/>
      <c r="K470" s="254"/>
      <c r="L470" s="254"/>
      <c r="M470" s="254"/>
      <c r="N470" s="254"/>
      <c r="O470" s="254"/>
      <c r="P470" s="254"/>
      <c r="Q470" s="254"/>
      <c r="R470" s="255"/>
      <c r="S470" s="255"/>
      <c r="T470" s="255"/>
      <c r="U470" s="122"/>
      <c r="V470" s="122"/>
      <c r="W470" s="122"/>
      <c r="X470" s="252"/>
      <c r="Y470" s="252"/>
      <c r="Z470" s="132"/>
    </row>
    <row r="471" spans="5:26" ht="18" customHeight="1" hidden="1">
      <c r="E471" s="254"/>
      <c r="F471" s="253"/>
      <c r="G471" s="253"/>
      <c r="H471" s="253"/>
      <c r="I471" s="253"/>
      <c r="J471" s="253"/>
      <c r="K471" s="254"/>
      <c r="L471" s="254"/>
      <c r="M471" s="254"/>
      <c r="N471" s="254"/>
      <c r="O471" s="254"/>
      <c r="P471" s="254"/>
      <c r="Q471" s="254"/>
      <c r="R471" s="252"/>
      <c r="S471" s="252"/>
      <c r="T471" s="252"/>
      <c r="U471" s="122"/>
      <c r="V471" s="122"/>
      <c r="W471" s="122"/>
      <c r="X471" s="252"/>
      <c r="Y471" s="252"/>
      <c r="Z471" s="122"/>
    </row>
    <row r="472" ht="18" customHeight="1" hidden="1">
      <c r="Z472" s="133"/>
    </row>
    <row r="473" ht="31.5" customHeight="1" hidden="1">
      <c r="Z473" s="133"/>
    </row>
    <row r="474" ht="7.5" customHeight="1" hidden="1">
      <c r="T474" s="64"/>
    </row>
    <row r="475" ht="10.5" customHeight="1" hidden="1">
      <c r="T475" s="64"/>
    </row>
    <row r="476" ht="5.25" customHeight="1" hidden="1">
      <c r="T476" s="64"/>
    </row>
    <row r="477" ht="5.25" customHeight="1" hidden="1">
      <c r="T477" s="64"/>
    </row>
    <row r="478" ht="5.25" customHeight="1" hidden="1">
      <c r="T478" s="64"/>
    </row>
    <row r="479" ht="5.25" customHeight="1" hidden="1">
      <c r="T479" s="64"/>
    </row>
    <row r="480" spans="5:19" ht="17.25" customHeight="1" hidden="1">
      <c r="E480" s="65"/>
      <c r="O480" s="56"/>
      <c r="P480" s="56"/>
      <c r="Q480" s="56"/>
      <c r="R480" s="56"/>
      <c r="S480" s="56"/>
    </row>
    <row r="481" spans="9:21" ht="12.75" customHeight="1" hidden="1">
      <c r="I481" s="57"/>
      <c r="J481" s="57"/>
      <c r="K481" s="57"/>
      <c r="L481" s="57"/>
      <c r="M481" s="57"/>
      <c r="N481" s="57"/>
      <c r="O481" s="57"/>
      <c r="P481" s="58"/>
      <c r="Q481" s="58"/>
      <c r="R481" s="58"/>
      <c r="S481" s="58"/>
      <c r="T481" s="58"/>
      <c r="U481" s="57"/>
    </row>
    <row r="482" spans="9:21" ht="12.75" customHeight="1" hidden="1">
      <c r="I482" s="57"/>
      <c r="J482" s="57"/>
      <c r="K482" s="57"/>
      <c r="L482" s="57"/>
      <c r="M482" s="57"/>
      <c r="N482" s="57"/>
      <c r="O482" s="57"/>
      <c r="P482" s="58"/>
      <c r="Q482" s="58"/>
      <c r="R482" s="58"/>
      <c r="S482" s="58"/>
      <c r="T482" s="58"/>
      <c r="U482" s="57"/>
    </row>
    <row r="483" spans="9:21" ht="12.75" customHeight="1" hidden="1">
      <c r="I483" s="57"/>
      <c r="J483" s="57"/>
      <c r="K483" s="57"/>
      <c r="L483" s="57"/>
      <c r="M483" s="57"/>
      <c r="N483" s="57"/>
      <c r="O483" s="57"/>
      <c r="P483" s="57"/>
      <c r="Q483" s="57"/>
      <c r="R483" s="57"/>
      <c r="S483" s="57"/>
      <c r="T483" s="57"/>
      <c r="U483" s="57"/>
    </row>
    <row r="484" spans="9:21" ht="6" customHeight="1" hidden="1">
      <c r="I484" s="57"/>
      <c r="J484" s="57"/>
      <c r="K484" s="57"/>
      <c r="L484" s="57"/>
      <c r="M484" s="57"/>
      <c r="N484" s="57"/>
      <c r="O484" s="57"/>
      <c r="P484" s="57"/>
      <c r="Q484" s="57"/>
      <c r="R484" s="57"/>
      <c r="S484" s="57"/>
      <c r="T484" s="57"/>
      <c r="U484" s="57"/>
    </row>
    <row r="485" spans="5:26" ht="12.75" customHeight="1" hidden="1">
      <c r="E485" s="261"/>
      <c r="F485" s="262"/>
      <c r="G485" s="262"/>
      <c r="H485" s="60"/>
      <c r="I485" s="262"/>
      <c r="J485" s="262"/>
      <c r="K485" s="262"/>
      <c r="L485" s="262"/>
      <c r="M485" s="262"/>
      <c r="N485" s="262"/>
      <c r="O485" s="262"/>
      <c r="P485" s="262"/>
      <c r="Q485" s="262"/>
      <c r="R485" s="262"/>
      <c r="S485" s="262"/>
      <c r="V485" s="31"/>
      <c r="W485" s="31"/>
      <c r="X485" s="31"/>
      <c r="Z485" s="268"/>
    </row>
    <row r="486" spans="5:26" ht="13.5" customHeight="1" hidden="1">
      <c r="E486" s="261"/>
      <c r="F486" s="263"/>
      <c r="G486" s="263"/>
      <c r="H486" s="263"/>
      <c r="I486" s="263"/>
      <c r="J486" s="263"/>
      <c r="K486" s="263"/>
      <c r="L486" s="263"/>
      <c r="M486" s="263"/>
      <c r="N486" s="263"/>
      <c r="O486" s="263"/>
      <c r="P486" s="263"/>
      <c r="Q486" s="263"/>
      <c r="R486" s="263"/>
      <c r="S486" s="263"/>
      <c r="V486" s="31"/>
      <c r="W486" s="31"/>
      <c r="X486" s="31"/>
      <c r="Z486" s="268"/>
    </row>
    <row r="487" spans="5:26" ht="9" customHeight="1" hidden="1">
      <c r="E487" s="261"/>
      <c r="F487" s="263"/>
      <c r="G487" s="263"/>
      <c r="H487" s="263"/>
      <c r="I487" s="263"/>
      <c r="J487" s="263"/>
      <c r="K487" s="263"/>
      <c r="L487" s="263"/>
      <c r="M487" s="263"/>
      <c r="N487" s="263"/>
      <c r="O487" s="263"/>
      <c r="P487" s="263"/>
      <c r="Q487" s="263"/>
      <c r="R487" s="263"/>
      <c r="S487" s="263"/>
      <c r="V487" s="31"/>
      <c r="W487" s="31"/>
      <c r="X487" s="31"/>
      <c r="Z487" s="268"/>
    </row>
    <row r="488" spans="5:19" ht="6" customHeight="1" hidden="1">
      <c r="E488" s="261"/>
      <c r="F488" s="263"/>
      <c r="G488" s="263"/>
      <c r="H488" s="263"/>
      <c r="I488" s="263"/>
      <c r="J488" s="263"/>
      <c r="K488" s="263"/>
      <c r="L488" s="263"/>
      <c r="M488" s="263"/>
      <c r="N488" s="263"/>
      <c r="O488" s="263"/>
      <c r="P488" s="263"/>
      <c r="Q488" s="263"/>
      <c r="R488" s="263"/>
      <c r="S488" s="263"/>
    </row>
    <row r="489" spans="5:26" ht="15" customHeight="1" hidden="1">
      <c r="E489" s="256"/>
      <c r="F489" s="256"/>
      <c r="G489" s="256"/>
      <c r="H489" s="256"/>
      <c r="I489" s="256"/>
      <c r="J489" s="256"/>
      <c r="K489" s="256"/>
      <c r="L489" s="256"/>
      <c r="M489" s="256"/>
      <c r="N489" s="256"/>
      <c r="O489" s="256"/>
      <c r="P489" s="256"/>
      <c r="Q489" s="256"/>
      <c r="R489" s="66"/>
      <c r="S489" s="65"/>
      <c r="T489" s="65"/>
      <c r="U489" s="264"/>
      <c r="V489" s="264"/>
      <c r="W489" s="104"/>
      <c r="X489" s="65"/>
      <c r="Y489" s="65"/>
      <c r="Z489" s="66"/>
    </row>
    <row r="490" spans="5:26" ht="13.5" customHeight="1" hidden="1">
      <c r="E490" s="256"/>
      <c r="F490" s="256"/>
      <c r="G490" s="256"/>
      <c r="H490" s="256"/>
      <c r="I490" s="256"/>
      <c r="J490" s="256"/>
      <c r="K490" s="256"/>
      <c r="L490" s="256"/>
      <c r="M490" s="256"/>
      <c r="N490" s="256"/>
      <c r="O490" s="256"/>
      <c r="P490" s="256"/>
      <c r="Q490" s="256"/>
      <c r="R490" s="265"/>
      <c r="S490" s="265"/>
      <c r="T490" s="265"/>
      <c r="U490" s="266"/>
      <c r="V490" s="267"/>
      <c r="W490" s="134"/>
      <c r="X490" s="262"/>
      <c r="Y490" s="262"/>
      <c r="Z490" s="31"/>
    </row>
    <row r="491" spans="5:26" ht="13.5" customHeight="1" hidden="1">
      <c r="E491" s="256"/>
      <c r="F491" s="256"/>
      <c r="G491" s="256"/>
      <c r="H491" s="256"/>
      <c r="I491" s="256"/>
      <c r="J491" s="256"/>
      <c r="K491" s="256"/>
      <c r="L491" s="256"/>
      <c r="M491" s="256"/>
      <c r="N491" s="256"/>
      <c r="O491" s="256"/>
      <c r="P491" s="256"/>
      <c r="Q491" s="256"/>
      <c r="R491" s="265"/>
      <c r="S491" s="265"/>
      <c r="T491" s="265"/>
      <c r="U491" s="266"/>
      <c r="V491" s="267"/>
      <c r="W491" s="134"/>
      <c r="X491" s="262"/>
      <c r="Y491" s="262"/>
      <c r="Z491" s="135"/>
    </row>
    <row r="492" spans="5:26" ht="18" customHeight="1" hidden="1">
      <c r="E492" s="258"/>
      <c r="F492" s="258"/>
      <c r="G492" s="258"/>
      <c r="H492" s="258"/>
      <c r="I492" s="258"/>
      <c r="J492" s="258"/>
      <c r="K492" s="129"/>
      <c r="L492" s="31"/>
      <c r="M492" s="129"/>
      <c r="N492" s="31"/>
      <c r="O492" s="129"/>
      <c r="P492" s="256"/>
      <c r="Q492" s="256"/>
      <c r="R492" s="260"/>
      <c r="S492" s="260"/>
      <c r="T492" s="260"/>
      <c r="U492" s="130"/>
      <c r="V492" s="130"/>
      <c r="W492" s="130"/>
      <c r="X492" s="130"/>
      <c r="Y492" s="131"/>
      <c r="Z492" s="132"/>
    </row>
    <row r="493" spans="5:26" ht="18" customHeight="1" hidden="1">
      <c r="E493" s="258"/>
      <c r="F493" s="258"/>
      <c r="G493" s="258"/>
      <c r="H493" s="258"/>
      <c r="I493" s="258"/>
      <c r="J493" s="258"/>
      <c r="K493" s="129"/>
      <c r="L493" s="31"/>
      <c r="M493" s="129"/>
      <c r="N493" s="31"/>
      <c r="O493" s="129"/>
      <c r="P493" s="256"/>
      <c r="Q493" s="256"/>
      <c r="R493" s="252"/>
      <c r="S493" s="252"/>
      <c r="T493" s="252"/>
      <c r="U493" s="122"/>
      <c r="V493" s="122"/>
      <c r="W493" s="122"/>
      <c r="X493" s="252"/>
      <c r="Y493" s="252"/>
      <c r="Z493" s="122"/>
    </row>
    <row r="494" spans="5:26" ht="18" customHeight="1" hidden="1">
      <c r="E494" s="258"/>
      <c r="F494" s="258"/>
      <c r="G494" s="258"/>
      <c r="H494" s="258"/>
      <c r="I494" s="258"/>
      <c r="J494" s="258"/>
      <c r="K494" s="129"/>
      <c r="L494" s="31"/>
      <c r="M494" s="129"/>
      <c r="N494" s="31"/>
      <c r="O494" s="129"/>
      <c r="P494" s="256"/>
      <c r="Q494" s="256"/>
      <c r="R494" s="260"/>
      <c r="S494" s="260"/>
      <c r="T494" s="260"/>
      <c r="U494" s="122"/>
      <c r="V494" s="122"/>
      <c r="W494" s="122"/>
      <c r="X494" s="255"/>
      <c r="Y494" s="255"/>
      <c r="Z494" s="132"/>
    </row>
    <row r="495" spans="5:26" ht="18" customHeight="1" hidden="1">
      <c r="E495" s="258"/>
      <c r="F495" s="258"/>
      <c r="G495" s="258"/>
      <c r="H495" s="258"/>
      <c r="I495" s="258"/>
      <c r="J495" s="258"/>
      <c r="K495" s="129"/>
      <c r="L495" s="31"/>
      <c r="M495" s="129"/>
      <c r="N495" s="31"/>
      <c r="O495" s="129"/>
      <c r="P495" s="256"/>
      <c r="Q495" s="256"/>
      <c r="R495" s="252"/>
      <c r="S495" s="252"/>
      <c r="T495" s="252"/>
      <c r="U495" s="122"/>
      <c r="V495" s="122"/>
      <c r="W495" s="122"/>
      <c r="X495" s="252"/>
      <c r="Y495" s="252"/>
      <c r="Z495" s="122"/>
    </row>
    <row r="496" spans="5:26" ht="18" customHeight="1" hidden="1">
      <c r="E496" s="258"/>
      <c r="F496" s="258"/>
      <c r="G496" s="258"/>
      <c r="H496" s="258"/>
      <c r="I496" s="258"/>
      <c r="J496" s="258"/>
      <c r="K496" s="129"/>
      <c r="L496" s="31"/>
      <c r="M496" s="129"/>
      <c r="N496" s="31"/>
      <c r="O496" s="129"/>
      <c r="P496" s="256"/>
      <c r="Q496" s="256"/>
      <c r="R496" s="260"/>
      <c r="S496" s="260"/>
      <c r="T496" s="260"/>
      <c r="U496" s="122"/>
      <c r="V496" s="122"/>
      <c r="W496" s="122"/>
      <c r="X496" s="255"/>
      <c r="Y496" s="255"/>
      <c r="Z496" s="132"/>
    </row>
    <row r="497" spans="5:26" ht="18" customHeight="1" hidden="1">
      <c r="E497" s="258"/>
      <c r="F497" s="258"/>
      <c r="G497" s="258"/>
      <c r="H497" s="258"/>
      <c r="I497" s="258"/>
      <c r="J497" s="258"/>
      <c r="K497" s="129"/>
      <c r="L497" s="31"/>
      <c r="M497" s="129"/>
      <c r="N497" s="31"/>
      <c r="O497" s="129"/>
      <c r="P497" s="256"/>
      <c r="Q497" s="256"/>
      <c r="R497" s="252"/>
      <c r="S497" s="252"/>
      <c r="T497" s="252"/>
      <c r="U497" s="122"/>
      <c r="V497" s="122"/>
      <c r="W497" s="122"/>
      <c r="X497" s="252"/>
      <c r="Y497" s="252"/>
      <c r="Z497" s="122"/>
    </row>
    <row r="498" spans="5:26" ht="18" customHeight="1" hidden="1">
      <c r="E498" s="258"/>
      <c r="F498" s="258"/>
      <c r="G498" s="258"/>
      <c r="H498" s="258"/>
      <c r="I498" s="258"/>
      <c r="J498" s="258"/>
      <c r="K498" s="129"/>
      <c r="L498" s="31"/>
      <c r="M498" s="129"/>
      <c r="N498" s="31"/>
      <c r="O498" s="129"/>
      <c r="P498" s="256"/>
      <c r="Q498" s="256"/>
      <c r="R498" s="260"/>
      <c r="S498" s="260"/>
      <c r="T498" s="260"/>
      <c r="U498" s="122"/>
      <c r="V498" s="122"/>
      <c r="W498" s="122"/>
      <c r="X498" s="255"/>
      <c r="Y498" s="255"/>
      <c r="Z498" s="132"/>
    </row>
    <row r="499" spans="5:26" ht="18" customHeight="1" hidden="1">
      <c r="E499" s="258"/>
      <c r="F499" s="258"/>
      <c r="G499" s="258"/>
      <c r="H499" s="258"/>
      <c r="I499" s="258"/>
      <c r="J499" s="258"/>
      <c r="K499" s="129"/>
      <c r="L499" s="31"/>
      <c r="M499" s="129"/>
      <c r="N499" s="31"/>
      <c r="O499" s="129"/>
      <c r="P499" s="256"/>
      <c r="Q499" s="256"/>
      <c r="R499" s="252"/>
      <c r="S499" s="252"/>
      <c r="T499" s="252"/>
      <c r="U499" s="122"/>
      <c r="V499" s="122"/>
      <c r="W499" s="122"/>
      <c r="X499" s="252"/>
      <c r="Y499" s="252"/>
      <c r="Z499" s="122"/>
    </row>
    <row r="500" spans="5:26" ht="18" customHeight="1" hidden="1">
      <c r="E500" s="258"/>
      <c r="F500" s="258"/>
      <c r="G500" s="258"/>
      <c r="H500" s="258"/>
      <c r="I500" s="258"/>
      <c r="J500" s="258"/>
      <c r="K500" s="129"/>
      <c r="L500" s="31"/>
      <c r="M500" s="129"/>
      <c r="N500" s="31"/>
      <c r="O500" s="129"/>
      <c r="P500" s="256"/>
      <c r="Q500" s="256"/>
      <c r="R500" s="260"/>
      <c r="S500" s="260"/>
      <c r="T500" s="260"/>
      <c r="U500" s="122"/>
      <c r="V500" s="122"/>
      <c r="W500" s="122"/>
      <c r="X500" s="255"/>
      <c r="Y500" s="255"/>
      <c r="Z500" s="132"/>
    </row>
    <row r="501" spans="5:26" ht="18" customHeight="1" hidden="1">
      <c r="E501" s="258"/>
      <c r="F501" s="258"/>
      <c r="G501" s="258"/>
      <c r="H501" s="258"/>
      <c r="I501" s="258"/>
      <c r="J501" s="258"/>
      <c r="K501" s="129"/>
      <c r="L501" s="31"/>
      <c r="M501" s="129"/>
      <c r="N501" s="31"/>
      <c r="O501" s="129"/>
      <c r="P501" s="256"/>
      <c r="Q501" s="256"/>
      <c r="R501" s="252"/>
      <c r="S501" s="252"/>
      <c r="T501" s="252"/>
      <c r="U501" s="122"/>
      <c r="V501" s="122"/>
      <c r="W501" s="122"/>
      <c r="X501" s="252"/>
      <c r="Y501" s="252"/>
      <c r="Z501" s="122"/>
    </row>
    <row r="502" spans="5:26" ht="18" customHeight="1" hidden="1">
      <c r="E502" s="258"/>
      <c r="F502" s="258"/>
      <c r="G502" s="258"/>
      <c r="H502" s="258"/>
      <c r="I502" s="258"/>
      <c r="J502" s="258"/>
      <c r="K502" s="129"/>
      <c r="L502" s="31"/>
      <c r="M502" s="129"/>
      <c r="N502" s="31"/>
      <c r="O502" s="129"/>
      <c r="P502" s="256"/>
      <c r="Q502" s="256"/>
      <c r="R502" s="260"/>
      <c r="S502" s="260"/>
      <c r="T502" s="260"/>
      <c r="U502" s="122"/>
      <c r="V502" s="122"/>
      <c r="W502" s="122"/>
      <c r="X502" s="255"/>
      <c r="Y502" s="255"/>
      <c r="Z502" s="132"/>
    </row>
    <row r="503" spans="5:26" ht="18" customHeight="1" hidden="1">
      <c r="E503" s="258"/>
      <c r="F503" s="258"/>
      <c r="G503" s="258"/>
      <c r="H503" s="258"/>
      <c r="I503" s="258"/>
      <c r="J503" s="258"/>
      <c r="K503" s="129"/>
      <c r="L503" s="31"/>
      <c r="M503" s="129"/>
      <c r="N503" s="31"/>
      <c r="O503" s="129"/>
      <c r="P503" s="256"/>
      <c r="Q503" s="256"/>
      <c r="R503" s="252"/>
      <c r="S503" s="252"/>
      <c r="T503" s="252"/>
      <c r="U503" s="122"/>
      <c r="V503" s="122"/>
      <c r="W503" s="122"/>
      <c r="X503" s="252"/>
      <c r="Y503" s="252"/>
      <c r="Z503" s="122"/>
    </row>
    <row r="504" spans="5:26" ht="18" customHeight="1" hidden="1">
      <c r="E504" s="258"/>
      <c r="F504" s="258"/>
      <c r="G504" s="258"/>
      <c r="H504" s="258"/>
      <c r="I504" s="258"/>
      <c r="J504" s="258"/>
      <c r="K504" s="129"/>
      <c r="L504" s="31"/>
      <c r="M504" s="129"/>
      <c r="N504" s="31"/>
      <c r="O504" s="129"/>
      <c r="P504" s="256"/>
      <c r="Q504" s="256"/>
      <c r="R504" s="260"/>
      <c r="S504" s="260"/>
      <c r="T504" s="260"/>
      <c r="U504" s="122"/>
      <c r="V504" s="122"/>
      <c r="W504" s="122"/>
      <c r="X504" s="255"/>
      <c r="Y504" s="255"/>
      <c r="Z504" s="132"/>
    </row>
    <row r="505" spans="5:26" ht="18" customHeight="1" hidden="1">
      <c r="E505" s="258"/>
      <c r="F505" s="258"/>
      <c r="G505" s="258"/>
      <c r="H505" s="258"/>
      <c r="I505" s="258"/>
      <c r="J505" s="258"/>
      <c r="K505" s="129"/>
      <c r="L505" s="31"/>
      <c r="M505" s="129"/>
      <c r="N505" s="31"/>
      <c r="O505" s="129"/>
      <c r="P505" s="256"/>
      <c r="Q505" s="256"/>
      <c r="R505" s="252"/>
      <c r="S505" s="252"/>
      <c r="T505" s="252"/>
      <c r="U505" s="122"/>
      <c r="V505" s="122"/>
      <c r="W505" s="122"/>
      <c r="X505" s="252"/>
      <c r="Y505" s="252"/>
      <c r="Z505" s="122"/>
    </row>
    <row r="506" spans="5:26" ht="18" customHeight="1" hidden="1">
      <c r="E506" s="258"/>
      <c r="F506" s="258"/>
      <c r="G506" s="258"/>
      <c r="H506" s="258"/>
      <c r="I506" s="258"/>
      <c r="J506" s="258"/>
      <c r="K506" s="129"/>
      <c r="L506" s="31"/>
      <c r="M506" s="129"/>
      <c r="N506" s="31"/>
      <c r="O506" s="129"/>
      <c r="P506" s="256"/>
      <c r="Q506" s="256"/>
      <c r="R506" s="260"/>
      <c r="S506" s="260"/>
      <c r="T506" s="260"/>
      <c r="U506" s="122"/>
      <c r="V506" s="122"/>
      <c r="W506" s="122"/>
      <c r="X506" s="255"/>
      <c r="Y506" s="255"/>
      <c r="Z506" s="132"/>
    </row>
    <row r="507" spans="5:26" ht="18" customHeight="1" hidden="1">
      <c r="E507" s="258"/>
      <c r="F507" s="258"/>
      <c r="G507" s="258"/>
      <c r="H507" s="258"/>
      <c r="I507" s="258"/>
      <c r="J507" s="258"/>
      <c r="K507" s="129"/>
      <c r="L507" s="31"/>
      <c r="M507" s="129"/>
      <c r="N507" s="31"/>
      <c r="O507" s="129"/>
      <c r="P507" s="256"/>
      <c r="Q507" s="256"/>
      <c r="R507" s="252"/>
      <c r="S507" s="252"/>
      <c r="T507" s="252"/>
      <c r="U507" s="122"/>
      <c r="V507" s="122"/>
      <c r="W507" s="122"/>
      <c r="X507" s="252"/>
      <c r="Y507" s="252"/>
      <c r="Z507" s="122"/>
    </row>
    <row r="508" spans="5:26" ht="18" customHeight="1" hidden="1">
      <c r="E508" s="258"/>
      <c r="F508" s="258"/>
      <c r="G508" s="258"/>
      <c r="H508" s="258"/>
      <c r="I508" s="258"/>
      <c r="J508" s="258"/>
      <c r="K508" s="129"/>
      <c r="L508" s="31"/>
      <c r="M508" s="129"/>
      <c r="N508" s="31"/>
      <c r="O508" s="129"/>
      <c r="P508" s="256"/>
      <c r="Q508" s="256"/>
      <c r="R508" s="260"/>
      <c r="S508" s="260"/>
      <c r="T508" s="260"/>
      <c r="U508" s="122"/>
      <c r="V508" s="122"/>
      <c r="W508" s="122"/>
      <c r="X508" s="255"/>
      <c r="Y508" s="255"/>
      <c r="Z508" s="132"/>
    </row>
    <row r="509" spans="5:26" ht="18" customHeight="1" hidden="1">
      <c r="E509" s="258"/>
      <c r="F509" s="258"/>
      <c r="G509" s="258"/>
      <c r="H509" s="258"/>
      <c r="I509" s="258"/>
      <c r="J509" s="258"/>
      <c r="K509" s="129"/>
      <c r="L509" s="63"/>
      <c r="M509" s="129"/>
      <c r="N509" s="31"/>
      <c r="O509" s="129"/>
      <c r="P509" s="256"/>
      <c r="Q509" s="256"/>
      <c r="R509" s="252"/>
      <c r="S509" s="252"/>
      <c r="T509" s="252"/>
      <c r="U509" s="122"/>
      <c r="V509" s="122"/>
      <c r="W509" s="122"/>
      <c r="X509" s="252"/>
      <c r="Y509" s="252"/>
      <c r="Z509" s="122"/>
    </row>
    <row r="510" spans="5:26" ht="18" customHeight="1" hidden="1">
      <c r="E510" s="254"/>
      <c r="F510" s="253"/>
      <c r="G510" s="253"/>
      <c r="H510" s="253"/>
      <c r="I510" s="253"/>
      <c r="J510" s="253"/>
      <c r="K510" s="254"/>
      <c r="L510" s="254"/>
      <c r="M510" s="254"/>
      <c r="N510" s="254"/>
      <c r="O510" s="254"/>
      <c r="P510" s="254"/>
      <c r="Q510" s="254"/>
      <c r="R510" s="255"/>
      <c r="S510" s="255"/>
      <c r="T510" s="255"/>
      <c r="U510" s="122"/>
      <c r="V510" s="122"/>
      <c r="W510" s="122"/>
      <c r="X510" s="252"/>
      <c r="Y510" s="252"/>
      <c r="Z510" s="132"/>
    </row>
    <row r="511" spans="5:26" ht="18" customHeight="1" hidden="1">
      <c r="E511" s="254"/>
      <c r="F511" s="253"/>
      <c r="G511" s="253"/>
      <c r="H511" s="253"/>
      <c r="I511" s="253"/>
      <c r="J511" s="253"/>
      <c r="K511" s="254"/>
      <c r="L511" s="254"/>
      <c r="M511" s="254"/>
      <c r="N511" s="254"/>
      <c r="O511" s="254"/>
      <c r="P511" s="254"/>
      <c r="Q511" s="254"/>
      <c r="R511" s="252"/>
      <c r="S511" s="252"/>
      <c r="T511" s="252"/>
      <c r="U511" s="122"/>
      <c r="V511" s="122"/>
      <c r="W511" s="122"/>
      <c r="X511" s="252"/>
      <c r="Y511" s="252"/>
      <c r="Z511" s="122"/>
    </row>
    <row r="512" ht="18" customHeight="1" hidden="1">
      <c r="Z512" s="133"/>
    </row>
    <row r="513" ht="31.5" customHeight="1" hidden="1">
      <c r="Z513" s="133"/>
    </row>
    <row r="514" ht="7.5" customHeight="1" hidden="1">
      <c r="T514" s="64"/>
    </row>
    <row r="515" ht="10.5" customHeight="1" hidden="1">
      <c r="T515" s="64"/>
    </row>
    <row r="516" ht="5.25" customHeight="1" hidden="1">
      <c r="T516" s="64"/>
    </row>
    <row r="517" ht="5.25" customHeight="1" hidden="1">
      <c r="T517" s="64"/>
    </row>
    <row r="518" ht="5.25" customHeight="1" hidden="1">
      <c r="T518" s="64"/>
    </row>
    <row r="519" ht="5.25" customHeight="1" hidden="1">
      <c r="T519" s="64"/>
    </row>
    <row r="520" spans="5:19" ht="17.25" customHeight="1" hidden="1">
      <c r="E520" s="65"/>
      <c r="O520" s="56"/>
      <c r="P520" s="56"/>
      <c r="Q520" s="56"/>
      <c r="R520" s="56"/>
      <c r="S520" s="56"/>
    </row>
    <row r="521" spans="9:21" ht="12.75" customHeight="1" hidden="1">
      <c r="I521" s="57"/>
      <c r="J521" s="57"/>
      <c r="K521" s="57"/>
      <c r="L521" s="57"/>
      <c r="M521" s="57"/>
      <c r="N521" s="57"/>
      <c r="O521" s="57"/>
      <c r="P521" s="58"/>
      <c r="Q521" s="58"/>
      <c r="R521" s="58"/>
      <c r="S521" s="58"/>
      <c r="T521" s="58"/>
      <c r="U521" s="57"/>
    </row>
    <row r="522" spans="9:21" ht="12.75" customHeight="1" hidden="1">
      <c r="I522" s="57"/>
      <c r="J522" s="57"/>
      <c r="K522" s="57"/>
      <c r="L522" s="57"/>
      <c r="M522" s="57"/>
      <c r="N522" s="57"/>
      <c r="O522" s="57"/>
      <c r="P522" s="58"/>
      <c r="Q522" s="58"/>
      <c r="R522" s="58"/>
      <c r="S522" s="58"/>
      <c r="T522" s="58"/>
      <c r="U522" s="57"/>
    </row>
    <row r="523" spans="9:21" ht="12.75" customHeight="1" hidden="1">
      <c r="I523" s="57"/>
      <c r="J523" s="57"/>
      <c r="K523" s="57"/>
      <c r="L523" s="57"/>
      <c r="M523" s="57"/>
      <c r="N523" s="57"/>
      <c r="O523" s="57"/>
      <c r="P523" s="57"/>
      <c r="Q523" s="57"/>
      <c r="R523" s="57"/>
      <c r="S523" s="57"/>
      <c r="T523" s="57"/>
      <c r="U523" s="57"/>
    </row>
    <row r="524" spans="9:21" ht="6" customHeight="1" hidden="1">
      <c r="I524" s="57"/>
      <c r="J524" s="57"/>
      <c r="K524" s="57"/>
      <c r="L524" s="57"/>
      <c r="M524" s="57"/>
      <c r="N524" s="57"/>
      <c r="O524" s="57"/>
      <c r="P524" s="57"/>
      <c r="Q524" s="57"/>
      <c r="R524" s="57"/>
      <c r="S524" s="57"/>
      <c r="T524" s="57"/>
      <c r="U524" s="57"/>
    </row>
    <row r="525" spans="5:26" ht="12.75" customHeight="1" hidden="1">
      <c r="E525" s="261"/>
      <c r="F525" s="262"/>
      <c r="G525" s="262"/>
      <c r="H525" s="60"/>
      <c r="I525" s="262"/>
      <c r="J525" s="262"/>
      <c r="K525" s="262"/>
      <c r="L525" s="262"/>
      <c r="M525" s="262"/>
      <c r="N525" s="262"/>
      <c r="O525" s="262"/>
      <c r="P525" s="262"/>
      <c r="Q525" s="262"/>
      <c r="R525" s="262"/>
      <c r="S525" s="262"/>
      <c r="V525" s="31"/>
      <c r="W525" s="31"/>
      <c r="X525" s="31"/>
      <c r="Z525" s="268"/>
    </row>
    <row r="526" spans="5:26" ht="13.5" customHeight="1" hidden="1">
      <c r="E526" s="261"/>
      <c r="F526" s="263"/>
      <c r="G526" s="263"/>
      <c r="H526" s="263"/>
      <c r="I526" s="263"/>
      <c r="J526" s="263"/>
      <c r="K526" s="263"/>
      <c r="L526" s="263"/>
      <c r="M526" s="263"/>
      <c r="N526" s="263"/>
      <c r="O526" s="263"/>
      <c r="P526" s="263"/>
      <c r="Q526" s="263"/>
      <c r="R526" s="263"/>
      <c r="S526" s="263"/>
      <c r="V526" s="31"/>
      <c r="W526" s="31"/>
      <c r="X526" s="31"/>
      <c r="Z526" s="268"/>
    </row>
    <row r="527" spans="5:26" ht="9" customHeight="1" hidden="1">
      <c r="E527" s="261"/>
      <c r="F527" s="263"/>
      <c r="G527" s="263"/>
      <c r="H527" s="263"/>
      <c r="I527" s="263"/>
      <c r="J527" s="263"/>
      <c r="K527" s="263"/>
      <c r="L527" s="263"/>
      <c r="M527" s="263"/>
      <c r="N527" s="263"/>
      <c r="O527" s="263"/>
      <c r="P527" s="263"/>
      <c r="Q527" s="263"/>
      <c r="R527" s="263"/>
      <c r="S527" s="263"/>
      <c r="V527" s="31"/>
      <c r="W527" s="31"/>
      <c r="X527" s="31"/>
      <c r="Z527" s="268"/>
    </row>
    <row r="528" spans="5:19" ht="6" customHeight="1" hidden="1">
      <c r="E528" s="261"/>
      <c r="F528" s="263"/>
      <c r="G528" s="263"/>
      <c r="H528" s="263"/>
      <c r="I528" s="263"/>
      <c r="J528" s="263"/>
      <c r="K528" s="263"/>
      <c r="L528" s="263"/>
      <c r="M528" s="263"/>
      <c r="N528" s="263"/>
      <c r="O528" s="263"/>
      <c r="P528" s="263"/>
      <c r="Q528" s="263"/>
      <c r="R528" s="263"/>
      <c r="S528" s="263"/>
    </row>
    <row r="529" spans="5:26" ht="15" customHeight="1" hidden="1">
      <c r="E529" s="256"/>
      <c r="F529" s="256"/>
      <c r="G529" s="256"/>
      <c r="H529" s="256"/>
      <c r="I529" s="256"/>
      <c r="J529" s="256"/>
      <c r="K529" s="256"/>
      <c r="L529" s="256"/>
      <c r="M529" s="256"/>
      <c r="N529" s="256"/>
      <c r="O529" s="256"/>
      <c r="P529" s="256"/>
      <c r="Q529" s="256"/>
      <c r="R529" s="66"/>
      <c r="S529" s="65"/>
      <c r="T529" s="65"/>
      <c r="U529" s="264"/>
      <c r="V529" s="264"/>
      <c r="W529" s="104"/>
      <c r="X529" s="65"/>
      <c r="Y529" s="65"/>
      <c r="Z529" s="66"/>
    </row>
    <row r="530" spans="5:26" ht="13.5" customHeight="1" hidden="1">
      <c r="E530" s="256"/>
      <c r="F530" s="256"/>
      <c r="G530" s="256"/>
      <c r="H530" s="256"/>
      <c r="I530" s="256"/>
      <c r="J530" s="256"/>
      <c r="K530" s="256"/>
      <c r="L530" s="256"/>
      <c r="M530" s="256"/>
      <c r="N530" s="256"/>
      <c r="O530" s="256"/>
      <c r="P530" s="256"/>
      <c r="Q530" s="256"/>
      <c r="R530" s="265"/>
      <c r="S530" s="265"/>
      <c r="T530" s="265"/>
      <c r="U530" s="266"/>
      <c r="V530" s="267"/>
      <c r="W530" s="134"/>
      <c r="X530" s="262"/>
      <c r="Y530" s="262"/>
      <c r="Z530" s="31"/>
    </row>
    <row r="531" spans="5:26" ht="13.5" customHeight="1" hidden="1">
      <c r="E531" s="256"/>
      <c r="F531" s="256"/>
      <c r="G531" s="256"/>
      <c r="H531" s="256"/>
      <c r="I531" s="256"/>
      <c r="J531" s="256"/>
      <c r="K531" s="256"/>
      <c r="L531" s="256"/>
      <c r="M531" s="256"/>
      <c r="N531" s="256"/>
      <c r="O531" s="256"/>
      <c r="P531" s="256"/>
      <c r="Q531" s="256"/>
      <c r="R531" s="265"/>
      <c r="S531" s="265"/>
      <c r="T531" s="265"/>
      <c r="U531" s="266"/>
      <c r="V531" s="267"/>
      <c r="W531" s="134"/>
      <c r="X531" s="262"/>
      <c r="Y531" s="262"/>
      <c r="Z531" s="135"/>
    </row>
    <row r="532" spans="5:26" ht="18" customHeight="1" hidden="1">
      <c r="E532" s="258"/>
      <c r="F532" s="258"/>
      <c r="G532" s="258"/>
      <c r="H532" s="258"/>
      <c r="I532" s="258"/>
      <c r="J532" s="258"/>
      <c r="K532" s="129"/>
      <c r="L532" s="31"/>
      <c r="M532" s="129"/>
      <c r="N532" s="31"/>
      <c r="O532" s="129"/>
      <c r="P532" s="256"/>
      <c r="Q532" s="256"/>
      <c r="R532" s="260"/>
      <c r="S532" s="260"/>
      <c r="T532" s="260"/>
      <c r="U532" s="130"/>
      <c r="V532" s="130"/>
      <c r="W532" s="130"/>
      <c r="X532" s="130"/>
      <c r="Y532" s="131"/>
      <c r="Z532" s="132"/>
    </row>
    <row r="533" spans="5:26" ht="18" customHeight="1" hidden="1">
      <c r="E533" s="258"/>
      <c r="F533" s="258"/>
      <c r="G533" s="258"/>
      <c r="H533" s="258"/>
      <c r="I533" s="258"/>
      <c r="J533" s="258"/>
      <c r="K533" s="129"/>
      <c r="L533" s="31"/>
      <c r="M533" s="129"/>
      <c r="N533" s="31"/>
      <c r="O533" s="129"/>
      <c r="P533" s="256"/>
      <c r="Q533" s="256"/>
      <c r="R533" s="252"/>
      <c r="S533" s="252"/>
      <c r="T533" s="252"/>
      <c r="U533" s="122"/>
      <c r="V533" s="122"/>
      <c r="W533" s="122"/>
      <c r="X533" s="252"/>
      <c r="Y533" s="252"/>
      <c r="Z533" s="122"/>
    </row>
    <row r="534" spans="5:26" ht="18" customHeight="1" hidden="1">
      <c r="E534" s="258"/>
      <c r="F534" s="258"/>
      <c r="G534" s="258"/>
      <c r="H534" s="258"/>
      <c r="I534" s="258"/>
      <c r="J534" s="258"/>
      <c r="K534" s="129"/>
      <c r="L534" s="31"/>
      <c r="M534" s="129"/>
      <c r="N534" s="31"/>
      <c r="O534" s="129"/>
      <c r="P534" s="256"/>
      <c r="Q534" s="256"/>
      <c r="R534" s="260"/>
      <c r="S534" s="260"/>
      <c r="T534" s="260"/>
      <c r="U534" s="122"/>
      <c r="V534" s="122"/>
      <c r="W534" s="122"/>
      <c r="X534" s="255"/>
      <c r="Y534" s="255"/>
      <c r="Z534" s="132"/>
    </row>
    <row r="535" spans="5:26" ht="18" customHeight="1" hidden="1">
      <c r="E535" s="258"/>
      <c r="F535" s="258"/>
      <c r="G535" s="258"/>
      <c r="H535" s="258"/>
      <c r="I535" s="258"/>
      <c r="J535" s="258"/>
      <c r="K535" s="129"/>
      <c r="L535" s="31"/>
      <c r="M535" s="129"/>
      <c r="N535" s="31"/>
      <c r="O535" s="129"/>
      <c r="P535" s="256"/>
      <c r="Q535" s="256"/>
      <c r="R535" s="252"/>
      <c r="S535" s="252"/>
      <c r="T535" s="252"/>
      <c r="U535" s="122"/>
      <c r="V535" s="122"/>
      <c r="W535" s="122"/>
      <c r="X535" s="252"/>
      <c r="Y535" s="252"/>
      <c r="Z535" s="122"/>
    </row>
    <row r="536" spans="5:26" ht="18" customHeight="1" hidden="1">
      <c r="E536" s="258"/>
      <c r="F536" s="258"/>
      <c r="G536" s="258"/>
      <c r="H536" s="258"/>
      <c r="I536" s="258"/>
      <c r="J536" s="258"/>
      <c r="K536" s="129"/>
      <c r="L536" s="31"/>
      <c r="M536" s="129"/>
      <c r="N536" s="31"/>
      <c r="O536" s="129"/>
      <c r="P536" s="256"/>
      <c r="Q536" s="256"/>
      <c r="R536" s="260"/>
      <c r="S536" s="260"/>
      <c r="T536" s="260"/>
      <c r="U536" s="122"/>
      <c r="V536" s="122"/>
      <c r="W536" s="122"/>
      <c r="X536" s="255"/>
      <c r="Y536" s="255"/>
      <c r="Z536" s="132"/>
    </row>
    <row r="537" spans="5:26" ht="18" customHeight="1" hidden="1">
      <c r="E537" s="258"/>
      <c r="F537" s="258"/>
      <c r="G537" s="258"/>
      <c r="H537" s="258"/>
      <c r="I537" s="258"/>
      <c r="J537" s="258"/>
      <c r="K537" s="129"/>
      <c r="L537" s="31"/>
      <c r="M537" s="129"/>
      <c r="N537" s="31"/>
      <c r="O537" s="129"/>
      <c r="P537" s="256"/>
      <c r="Q537" s="256"/>
      <c r="R537" s="252"/>
      <c r="S537" s="252"/>
      <c r="T537" s="252"/>
      <c r="U537" s="122"/>
      <c r="V537" s="122"/>
      <c r="W537" s="122"/>
      <c r="X537" s="252"/>
      <c r="Y537" s="252"/>
      <c r="Z537" s="122"/>
    </row>
    <row r="538" spans="5:26" ht="18" customHeight="1" hidden="1">
      <c r="E538" s="258"/>
      <c r="F538" s="258"/>
      <c r="G538" s="258"/>
      <c r="H538" s="258"/>
      <c r="I538" s="258"/>
      <c r="J538" s="258"/>
      <c r="K538" s="129"/>
      <c r="L538" s="31"/>
      <c r="M538" s="129"/>
      <c r="N538" s="31"/>
      <c r="O538" s="129"/>
      <c r="P538" s="256"/>
      <c r="Q538" s="256"/>
      <c r="R538" s="260"/>
      <c r="S538" s="260"/>
      <c r="T538" s="260"/>
      <c r="U538" s="122"/>
      <c r="V538" s="122"/>
      <c r="W538" s="122"/>
      <c r="X538" s="255"/>
      <c r="Y538" s="255"/>
      <c r="Z538" s="132"/>
    </row>
    <row r="539" spans="5:26" ht="18" customHeight="1" hidden="1">
      <c r="E539" s="258"/>
      <c r="F539" s="258"/>
      <c r="G539" s="258"/>
      <c r="H539" s="258"/>
      <c r="I539" s="258"/>
      <c r="J539" s="258"/>
      <c r="K539" s="129"/>
      <c r="L539" s="31"/>
      <c r="M539" s="129"/>
      <c r="N539" s="31"/>
      <c r="O539" s="129"/>
      <c r="P539" s="256"/>
      <c r="Q539" s="256"/>
      <c r="R539" s="252"/>
      <c r="S539" s="252"/>
      <c r="T539" s="252"/>
      <c r="U539" s="122"/>
      <c r="V539" s="122"/>
      <c r="W539" s="122"/>
      <c r="X539" s="252"/>
      <c r="Y539" s="252"/>
      <c r="Z539" s="122"/>
    </row>
    <row r="540" spans="5:26" ht="18" customHeight="1" hidden="1">
      <c r="E540" s="258"/>
      <c r="F540" s="258"/>
      <c r="G540" s="258"/>
      <c r="H540" s="258"/>
      <c r="I540" s="258"/>
      <c r="J540" s="258"/>
      <c r="K540" s="129"/>
      <c r="L540" s="31"/>
      <c r="M540" s="129"/>
      <c r="N540" s="31"/>
      <c r="O540" s="129"/>
      <c r="P540" s="256"/>
      <c r="Q540" s="256"/>
      <c r="R540" s="260"/>
      <c r="S540" s="260"/>
      <c r="T540" s="260"/>
      <c r="U540" s="122"/>
      <c r="V540" s="122"/>
      <c r="W540" s="122"/>
      <c r="X540" s="255"/>
      <c r="Y540" s="255"/>
      <c r="Z540" s="132"/>
    </row>
    <row r="541" spans="5:26" ht="18" customHeight="1" hidden="1">
      <c r="E541" s="258"/>
      <c r="F541" s="258"/>
      <c r="G541" s="258"/>
      <c r="H541" s="258"/>
      <c r="I541" s="258"/>
      <c r="J541" s="258"/>
      <c r="K541" s="129"/>
      <c r="L541" s="31"/>
      <c r="M541" s="129"/>
      <c r="N541" s="31"/>
      <c r="O541" s="129"/>
      <c r="P541" s="256"/>
      <c r="Q541" s="256"/>
      <c r="R541" s="252"/>
      <c r="S541" s="252"/>
      <c r="T541" s="252"/>
      <c r="U541" s="122"/>
      <c r="V541" s="122"/>
      <c r="W541" s="122"/>
      <c r="X541" s="252"/>
      <c r="Y541" s="252"/>
      <c r="Z541" s="122"/>
    </row>
    <row r="542" spans="5:26" ht="18" customHeight="1" hidden="1">
      <c r="E542" s="258"/>
      <c r="F542" s="258"/>
      <c r="G542" s="258"/>
      <c r="H542" s="258"/>
      <c r="I542" s="258"/>
      <c r="J542" s="258"/>
      <c r="K542" s="129"/>
      <c r="L542" s="31"/>
      <c r="M542" s="129"/>
      <c r="N542" s="31"/>
      <c r="O542" s="129"/>
      <c r="P542" s="256"/>
      <c r="Q542" s="256"/>
      <c r="R542" s="260"/>
      <c r="S542" s="260"/>
      <c r="T542" s="260"/>
      <c r="U542" s="122"/>
      <c r="V542" s="122"/>
      <c r="W542" s="122"/>
      <c r="X542" s="255"/>
      <c r="Y542" s="255"/>
      <c r="Z542" s="132"/>
    </row>
    <row r="543" spans="5:26" ht="18" customHeight="1" hidden="1">
      <c r="E543" s="258"/>
      <c r="F543" s="258"/>
      <c r="G543" s="258"/>
      <c r="H543" s="258"/>
      <c r="I543" s="258"/>
      <c r="J543" s="258"/>
      <c r="K543" s="129"/>
      <c r="L543" s="31"/>
      <c r="M543" s="129"/>
      <c r="N543" s="31"/>
      <c r="O543" s="129"/>
      <c r="P543" s="256"/>
      <c r="Q543" s="256"/>
      <c r="R543" s="252"/>
      <c r="S543" s="252"/>
      <c r="T543" s="252"/>
      <c r="U543" s="122"/>
      <c r="V543" s="122"/>
      <c r="W543" s="122"/>
      <c r="X543" s="252"/>
      <c r="Y543" s="252"/>
      <c r="Z543" s="122"/>
    </row>
    <row r="544" spans="5:26" ht="18" customHeight="1" hidden="1">
      <c r="E544" s="258"/>
      <c r="F544" s="258"/>
      <c r="G544" s="258"/>
      <c r="H544" s="258"/>
      <c r="I544" s="258"/>
      <c r="J544" s="258"/>
      <c r="K544" s="129"/>
      <c r="L544" s="31"/>
      <c r="M544" s="129"/>
      <c r="N544" s="31"/>
      <c r="O544" s="129"/>
      <c r="P544" s="256"/>
      <c r="Q544" s="256"/>
      <c r="R544" s="260"/>
      <c r="S544" s="260"/>
      <c r="T544" s="260"/>
      <c r="U544" s="122"/>
      <c r="V544" s="122"/>
      <c r="W544" s="122"/>
      <c r="X544" s="255"/>
      <c r="Y544" s="255"/>
      <c r="Z544" s="132"/>
    </row>
    <row r="545" spans="5:26" ht="18" customHeight="1" hidden="1">
      <c r="E545" s="258"/>
      <c r="F545" s="258"/>
      <c r="G545" s="258"/>
      <c r="H545" s="258"/>
      <c r="I545" s="258"/>
      <c r="J545" s="258"/>
      <c r="K545" s="129"/>
      <c r="L545" s="31"/>
      <c r="M545" s="129"/>
      <c r="N545" s="31"/>
      <c r="O545" s="129"/>
      <c r="P545" s="256"/>
      <c r="Q545" s="256"/>
      <c r="R545" s="252"/>
      <c r="S545" s="252"/>
      <c r="T545" s="252"/>
      <c r="U545" s="122"/>
      <c r="V545" s="122"/>
      <c r="W545" s="122"/>
      <c r="X545" s="252"/>
      <c r="Y545" s="252"/>
      <c r="Z545" s="122"/>
    </row>
    <row r="546" spans="5:26" ht="18" customHeight="1" hidden="1">
      <c r="E546" s="258"/>
      <c r="F546" s="258"/>
      <c r="G546" s="258"/>
      <c r="H546" s="258"/>
      <c r="I546" s="258"/>
      <c r="J546" s="258"/>
      <c r="K546" s="129"/>
      <c r="L546" s="31"/>
      <c r="M546" s="129"/>
      <c r="N546" s="31"/>
      <c r="O546" s="129"/>
      <c r="P546" s="256"/>
      <c r="Q546" s="256"/>
      <c r="R546" s="260"/>
      <c r="S546" s="260"/>
      <c r="T546" s="260"/>
      <c r="U546" s="122"/>
      <c r="V546" s="122"/>
      <c r="W546" s="122"/>
      <c r="X546" s="255"/>
      <c r="Y546" s="255"/>
      <c r="Z546" s="132"/>
    </row>
    <row r="547" spans="5:26" ht="18" customHeight="1" hidden="1">
      <c r="E547" s="258"/>
      <c r="F547" s="258"/>
      <c r="G547" s="258"/>
      <c r="H547" s="258"/>
      <c r="I547" s="258"/>
      <c r="J547" s="258"/>
      <c r="K547" s="129"/>
      <c r="L547" s="31"/>
      <c r="M547" s="129"/>
      <c r="N547" s="31"/>
      <c r="O547" s="129"/>
      <c r="P547" s="256"/>
      <c r="Q547" s="256"/>
      <c r="R547" s="252"/>
      <c r="S547" s="252"/>
      <c r="T547" s="252"/>
      <c r="U547" s="122"/>
      <c r="V547" s="122"/>
      <c r="W547" s="122"/>
      <c r="X547" s="252"/>
      <c r="Y547" s="252"/>
      <c r="Z547" s="122"/>
    </row>
    <row r="548" spans="5:26" ht="18" customHeight="1" hidden="1">
      <c r="E548" s="258"/>
      <c r="F548" s="258"/>
      <c r="G548" s="258"/>
      <c r="H548" s="258"/>
      <c r="I548" s="258"/>
      <c r="J548" s="258"/>
      <c r="K548" s="129"/>
      <c r="L548" s="31"/>
      <c r="M548" s="129"/>
      <c r="N548" s="31"/>
      <c r="O548" s="129"/>
      <c r="P548" s="256"/>
      <c r="Q548" s="256"/>
      <c r="R548" s="260"/>
      <c r="S548" s="260"/>
      <c r="T548" s="260"/>
      <c r="U548" s="122"/>
      <c r="V548" s="122"/>
      <c r="W548" s="122"/>
      <c r="X548" s="255"/>
      <c r="Y548" s="255"/>
      <c r="Z548" s="132"/>
    </row>
    <row r="549" spans="5:26" ht="18" customHeight="1" hidden="1">
      <c r="E549" s="258"/>
      <c r="F549" s="258"/>
      <c r="G549" s="258"/>
      <c r="H549" s="258"/>
      <c r="I549" s="258"/>
      <c r="J549" s="258"/>
      <c r="K549" s="129"/>
      <c r="L549" s="63"/>
      <c r="M549" s="129"/>
      <c r="N549" s="31"/>
      <c r="O549" s="129"/>
      <c r="P549" s="256"/>
      <c r="Q549" s="256"/>
      <c r="R549" s="252"/>
      <c r="S549" s="252"/>
      <c r="T549" s="252"/>
      <c r="U549" s="122"/>
      <c r="V549" s="122"/>
      <c r="W549" s="122"/>
      <c r="X549" s="252"/>
      <c r="Y549" s="252"/>
      <c r="Z549" s="122"/>
    </row>
    <row r="550" spans="5:26" ht="18" customHeight="1" hidden="1">
      <c r="E550" s="254"/>
      <c r="F550" s="253"/>
      <c r="G550" s="253"/>
      <c r="H550" s="253"/>
      <c r="I550" s="253"/>
      <c r="J550" s="253"/>
      <c r="K550" s="254"/>
      <c r="L550" s="254"/>
      <c r="M550" s="254"/>
      <c r="N550" s="254"/>
      <c r="O550" s="254"/>
      <c r="P550" s="254"/>
      <c r="Q550" s="254"/>
      <c r="R550" s="255"/>
      <c r="S550" s="255"/>
      <c r="T550" s="255"/>
      <c r="U550" s="122"/>
      <c r="V550" s="122"/>
      <c r="W550" s="122"/>
      <c r="X550" s="252"/>
      <c r="Y550" s="252"/>
      <c r="Z550" s="132"/>
    </row>
    <row r="551" spans="5:26" ht="18" customHeight="1" hidden="1">
      <c r="E551" s="254"/>
      <c r="F551" s="253"/>
      <c r="G551" s="253"/>
      <c r="H551" s="253"/>
      <c r="I551" s="253"/>
      <c r="J551" s="253"/>
      <c r="K551" s="254"/>
      <c r="L551" s="254"/>
      <c r="M551" s="254"/>
      <c r="N551" s="254"/>
      <c r="O551" s="254"/>
      <c r="P551" s="254"/>
      <c r="Q551" s="254"/>
      <c r="R551" s="252"/>
      <c r="S551" s="252"/>
      <c r="T551" s="252"/>
      <c r="U551" s="122"/>
      <c r="V551" s="122"/>
      <c r="W551" s="122"/>
      <c r="X551" s="252"/>
      <c r="Y551" s="252"/>
      <c r="Z551" s="122"/>
    </row>
    <row r="552" ht="18" customHeight="1" hidden="1">
      <c r="Z552" s="133"/>
    </row>
    <row r="553" ht="31.5" customHeight="1" hidden="1">
      <c r="Z553" s="133"/>
    </row>
    <row r="554" ht="7.5" customHeight="1" hidden="1">
      <c r="T554" s="64"/>
    </row>
    <row r="555" ht="10.5" customHeight="1" hidden="1">
      <c r="T555" s="64"/>
    </row>
    <row r="556" ht="5.25" customHeight="1" hidden="1">
      <c r="T556" s="64"/>
    </row>
    <row r="557" ht="5.25" customHeight="1" hidden="1">
      <c r="T557" s="64"/>
    </row>
    <row r="558" ht="5.25" customHeight="1" hidden="1">
      <c r="T558" s="64"/>
    </row>
    <row r="559" ht="5.25" customHeight="1" hidden="1">
      <c r="T559" s="64"/>
    </row>
    <row r="560" spans="5:19" ht="17.25" customHeight="1" hidden="1">
      <c r="E560" s="65"/>
      <c r="O560" s="56"/>
      <c r="P560" s="56"/>
      <c r="Q560" s="56"/>
      <c r="R560" s="56"/>
      <c r="S560" s="56"/>
    </row>
    <row r="561" spans="9:21" ht="12.75" customHeight="1" hidden="1">
      <c r="I561" s="57"/>
      <c r="J561" s="57"/>
      <c r="K561" s="57"/>
      <c r="L561" s="57"/>
      <c r="M561" s="57"/>
      <c r="N561" s="57"/>
      <c r="O561" s="57"/>
      <c r="P561" s="58"/>
      <c r="Q561" s="58"/>
      <c r="R561" s="58"/>
      <c r="S561" s="58"/>
      <c r="T561" s="58"/>
      <c r="U561" s="57"/>
    </row>
    <row r="562" spans="9:21" ht="12.75" customHeight="1" hidden="1">
      <c r="I562" s="57"/>
      <c r="J562" s="57"/>
      <c r="K562" s="57"/>
      <c r="L562" s="57"/>
      <c r="M562" s="57"/>
      <c r="N562" s="57"/>
      <c r="O562" s="57"/>
      <c r="P562" s="58"/>
      <c r="Q562" s="58"/>
      <c r="R562" s="58"/>
      <c r="S562" s="58"/>
      <c r="T562" s="58"/>
      <c r="U562" s="57"/>
    </row>
    <row r="563" spans="9:21" ht="12.75" customHeight="1" hidden="1">
      <c r="I563" s="57"/>
      <c r="J563" s="57"/>
      <c r="K563" s="57"/>
      <c r="L563" s="57"/>
      <c r="M563" s="57"/>
      <c r="N563" s="57"/>
      <c r="O563" s="57"/>
      <c r="P563" s="57"/>
      <c r="Q563" s="57"/>
      <c r="R563" s="57"/>
      <c r="S563" s="57"/>
      <c r="T563" s="57"/>
      <c r="U563" s="57"/>
    </row>
    <row r="564" spans="9:21" ht="6" customHeight="1" hidden="1">
      <c r="I564" s="57"/>
      <c r="J564" s="57"/>
      <c r="K564" s="57"/>
      <c r="L564" s="57"/>
      <c r="M564" s="57"/>
      <c r="N564" s="57"/>
      <c r="O564" s="57"/>
      <c r="P564" s="57"/>
      <c r="Q564" s="57"/>
      <c r="R564" s="57"/>
      <c r="S564" s="57"/>
      <c r="T564" s="57"/>
      <c r="U564" s="57"/>
    </row>
    <row r="565" spans="5:26" ht="12.75" customHeight="1" hidden="1">
      <c r="E565" s="261"/>
      <c r="F565" s="262"/>
      <c r="G565" s="262"/>
      <c r="H565" s="60"/>
      <c r="I565" s="262"/>
      <c r="J565" s="262"/>
      <c r="K565" s="262"/>
      <c r="L565" s="262"/>
      <c r="M565" s="262"/>
      <c r="N565" s="262"/>
      <c r="O565" s="262"/>
      <c r="P565" s="262"/>
      <c r="Q565" s="262"/>
      <c r="R565" s="262"/>
      <c r="S565" s="262"/>
      <c r="V565" s="31"/>
      <c r="W565" s="31"/>
      <c r="X565" s="31"/>
      <c r="Z565" s="268"/>
    </row>
    <row r="566" spans="5:26" ht="13.5" customHeight="1" hidden="1">
      <c r="E566" s="261"/>
      <c r="F566" s="263"/>
      <c r="G566" s="263"/>
      <c r="H566" s="263"/>
      <c r="I566" s="263"/>
      <c r="J566" s="263"/>
      <c r="K566" s="263"/>
      <c r="L566" s="263"/>
      <c r="M566" s="263"/>
      <c r="N566" s="263"/>
      <c r="O566" s="263"/>
      <c r="P566" s="263"/>
      <c r="Q566" s="263"/>
      <c r="R566" s="263"/>
      <c r="S566" s="263"/>
      <c r="V566" s="31"/>
      <c r="W566" s="31"/>
      <c r="X566" s="31"/>
      <c r="Z566" s="268"/>
    </row>
    <row r="567" spans="5:26" ht="9" customHeight="1" hidden="1">
      <c r="E567" s="261"/>
      <c r="F567" s="263"/>
      <c r="G567" s="263"/>
      <c r="H567" s="263"/>
      <c r="I567" s="263"/>
      <c r="J567" s="263"/>
      <c r="K567" s="263"/>
      <c r="L567" s="263"/>
      <c r="M567" s="263"/>
      <c r="N567" s="263"/>
      <c r="O567" s="263"/>
      <c r="P567" s="263"/>
      <c r="Q567" s="263"/>
      <c r="R567" s="263"/>
      <c r="S567" s="263"/>
      <c r="V567" s="31"/>
      <c r="W567" s="31"/>
      <c r="X567" s="31"/>
      <c r="Z567" s="268"/>
    </row>
    <row r="568" spans="5:19" ht="6" customHeight="1" hidden="1">
      <c r="E568" s="261"/>
      <c r="F568" s="263"/>
      <c r="G568" s="263"/>
      <c r="H568" s="263"/>
      <c r="I568" s="263"/>
      <c r="J568" s="263"/>
      <c r="K568" s="263"/>
      <c r="L568" s="263"/>
      <c r="M568" s="263"/>
      <c r="N568" s="263"/>
      <c r="O568" s="263"/>
      <c r="P568" s="263"/>
      <c r="Q568" s="263"/>
      <c r="R568" s="263"/>
      <c r="S568" s="263"/>
    </row>
    <row r="569" spans="5:26" ht="15" customHeight="1" hidden="1">
      <c r="E569" s="256"/>
      <c r="F569" s="256"/>
      <c r="G569" s="256"/>
      <c r="H569" s="256"/>
      <c r="I569" s="256"/>
      <c r="J569" s="256"/>
      <c r="K569" s="256"/>
      <c r="L569" s="256"/>
      <c r="M569" s="256"/>
      <c r="N569" s="256"/>
      <c r="O569" s="256"/>
      <c r="P569" s="256"/>
      <c r="Q569" s="256"/>
      <c r="R569" s="66"/>
      <c r="S569" s="65"/>
      <c r="T569" s="65"/>
      <c r="U569" s="264"/>
      <c r="V569" s="264"/>
      <c r="W569" s="104"/>
      <c r="X569" s="65"/>
      <c r="Y569" s="65"/>
      <c r="Z569" s="66"/>
    </row>
    <row r="570" spans="5:26" ht="13.5" customHeight="1" hidden="1">
      <c r="E570" s="256"/>
      <c r="F570" s="256"/>
      <c r="G570" s="256"/>
      <c r="H570" s="256"/>
      <c r="I570" s="256"/>
      <c r="J570" s="256"/>
      <c r="K570" s="256"/>
      <c r="L570" s="256"/>
      <c r="M570" s="256"/>
      <c r="N570" s="256"/>
      <c r="O570" s="256"/>
      <c r="P570" s="256"/>
      <c r="Q570" s="256"/>
      <c r="R570" s="265"/>
      <c r="S570" s="265"/>
      <c r="T570" s="265"/>
      <c r="U570" s="266"/>
      <c r="V570" s="267"/>
      <c r="W570" s="134"/>
      <c r="X570" s="262"/>
      <c r="Y570" s="262"/>
      <c r="Z570" s="31"/>
    </row>
    <row r="571" spans="5:26" ht="13.5" customHeight="1" hidden="1">
      <c r="E571" s="256"/>
      <c r="F571" s="256"/>
      <c r="G571" s="256"/>
      <c r="H571" s="256"/>
      <c r="I571" s="256"/>
      <c r="J571" s="256"/>
      <c r="K571" s="256"/>
      <c r="L571" s="256"/>
      <c r="M571" s="256"/>
      <c r="N571" s="256"/>
      <c r="O571" s="256"/>
      <c r="P571" s="256"/>
      <c r="Q571" s="256"/>
      <c r="R571" s="265"/>
      <c r="S571" s="265"/>
      <c r="T571" s="265"/>
      <c r="U571" s="266"/>
      <c r="V571" s="267"/>
      <c r="W571" s="134"/>
      <c r="X571" s="262"/>
      <c r="Y571" s="262"/>
      <c r="Z571" s="135"/>
    </row>
    <row r="572" spans="5:26" ht="18" customHeight="1" hidden="1">
      <c r="E572" s="258"/>
      <c r="F572" s="258"/>
      <c r="G572" s="258"/>
      <c r="H572" s="258"/>
      <c r="I572" s="258"/>
      <c r="J572" s="258"/>
      <c r="K572" s="129"/>
      <c r="L572" s="31"/>
      <c r="M572" s="129"/>
      <c r="N572" s="31"/>
      <c r="O572" s="129"/>
      <c r="P572" s="256"/>
      <c r="Q572" s="256"/>
      <c r="R572" s="260"/>
      <c r="S572" s="260"/>
      <c r="T572" s="260"/>
      <c r="U572" s="130"/>
      <c r="V572" s="130"/>
      <c r="W572" s="130"/>
      <c r="X572" s="130"/>
      <c r="Y572" s="131"/>
      <c r="Z572" s="132"/>
    </row>
    <row r="573" spans="5:26" ht="18" customHeight="1" hidden="1">
      <c r="E573" s="258"/>
      <c r="F573" s="258"/>
      <c r="G573" s="258"/>
      <c r="H573" s="258"/>
      <c r="I573" s="258"/>
      <c r="J573" s="258"/>
      <c r="K573" s="129"/>
      <c r="L573" s="31"/>
      <c r="M573" s="129"/>
      <c r="N573" s="31"/>
      <c r="O573" s="129"/>
      <c r="P573" s="256"/>
      <c r="Q573" s="256"/>
      <c r="R573" s="252"/>
      <c r="S573" s="252"/>
      <c r="T573" s="252"/>
      <c r="U573" s="122"/>
      <c r="V573" s="122"/>
      <c r="W573" s="122"/>
      <c r="X573" s="252"/>
      <c r="Y573" s="252"/>
      <c r="Z573" s="122"/>
    </row>
    <row r="574" spans="5:26" ht="18" customHeight="1" hidden="1">
      <c r="E574" s="258"/>
      <c r="F574" s="258"/>
      <c r="G574" s="258"/>
      <c r="H574" s="258"/>
      <c r="I574" s="258"/>
      <c r="J574" s="258"/>
      <c r="K574" s="129"/>
      <c r="L574" s="31"/>
      <c r="M574" s="129"/>
      <c r="N574" s="31"/>
      <c r="O574" s="129"/>
      <c r="P574" s="256"/>
      <c r="Q574" s="256"/>
      <c r="R574" s="260"/>
      <c r="S574" s="260"/>
      <c r="T574" s="260"/>
      <c r="U574" s="122"/>
      <c r="V574" s="122"/>
      <c r="W574" s="122"/>
      <c r="X574" s="255"/>
      <c r="Y574" s="255"/>
      <c r="Z574" s="132"/>
    </row>
    <row r="575" spans="5:26" ht="18" customHeight="1" hidden="1">
      <c r="E575" s="258"/>
      <c r="F575" s="258"/>
      <c r="G575" s="258"/>
      <c r="H575" s="258"/>
      <c r="I575" s="258"/>
      <c r="J575" s="258"/>
      <c r="K575" s="129"/>
      <c r="L575" s="31"/>
      <c r="M575" s="129"/>
      <c r="N575" s="31"/>
      <c r="O575" s="129"/>
      <c r="P575" s="256"/>
      <c r="Q575" s="256"/>
      <c r="R575" s="252"/>
      <c r="S575" s="252"/>
      <c r="T575" s="252"/>
      <c r="U575" s="122"/>
      <c r="V575" s="122"/>
      <c r="W575" s="122"/>
      <c r="X575" s="252"/>
      <c r="Y575" s="252"/>
      <c r="Z575" s="122"/>
    </row>
    <row r="576" spans="5:26" ht="18" customHeight="1" hidden="1">
      <c r="E576" s="258"/>
      <c r="F576" s="258"/>
      <c r="G576" s="258"/>
      <c r="H576" s="258"/>
      <c r="I576" s="258"/>
      <c r="J576" s="258"/>
      <c r="K576" s="129"/>
      <c r="L576" s="31"/>
      <c r="M576" s="129"/>
      <c r="N576" s="31"/>
      <c r="O576" s="129"/>
      <c r="P576" s="256"/>
      <c r="Q576" s="256"/>
      <c r="R576" s="260"/>
      <c r="S576" s="260"/>
      <c r="T576" s="260"/>
      <c r="U576" s="122"/>
      <c r="V576" s="122"/>
      <c r="W576" s="122"/>
      <c r="X576" s="255"/>
      <c r="Y576" s="255"/>
      <c r="Z576" s="132"/>
    </row>
    <row r="577" spans="5:26" ht="18" customHeight="1" hidden="1">
      <c r="E577" s="258"/>
      <c r="F577" s="258"/>
      <c r="G577" s="258"/>
      <c r="H577" s="258"/>
      <c r="I577" s="258"/>
      <c r="J577" s="258"/>
      <c r="K577" s="129"/>
      <c r="L577" s="31"/>
      <c r="M577" s="129"/>
      <c r="N577" s="31"/>
      <c r="O577" s="129"/>
      <c r="P577" s="256"/>
      <c r="Q577" s="256"/>
      <c r="R577" s="252"/>
      <c r="S577" s="252"/>
      <c r="T577" s="252"/>
      <c r="U577" s="122"/>
      <c r="V577" s="122"/>
      <c r="W577" s="122"/>
      <c r="X577" s="252"/>
      <c r="Y577" s="252"/>
      <c r="Z577" s="122"/>
    </row>
    <row r="578" spans="5:26" ht="18" customHeight="1" hidden="1">
      <c r="E578" s="258"/>
      <c r="F578" s="258"/>
      <c r="G578" s="258"/>
      <c r="H578" s="258"/>
      <c r="I578" s="258"/>
      <c r="J578" s="258"/>
      <c r="K578" s="129"/>
      <c r="L578" s="31"/>
      <c r="M578" s="129"/>
      <c r="N578" s="31"/>
      <c r="O578" s="129"/>
      <c r="P578" s="256"/>
      <c r="Q578" s="256"/>
      <c r="R578" s="260"/>
      <c r="S578" s="260"/>
      <c r="T578" s="260"/>
      <c r="U578" s="122"/>
      <c r="V578" s="122"/>
      <c r="W578" s="122"/>
      <c r="X578" s="255"/>
      <c r="Y578" s="255"/>
      <c r="Z578" s="132"/>
    </row>
    <row r="579" spans="5:26" ht="18" customHeight="1" hidden="1">
      <c r="E579" s="258"/>
      <c r="F579" s="258"/>
      <c r="G579" s="258"/>
      <c r="H579" s="258"/>
      <c r="I579" s="258"/>
      <c r="J579" s="258"/>
      <c r="K579" s="129"/>
      <c r="L579" s="31"/>
      <c r="M579" s="129"/>
      <c r="N579" s="31"/>
      <c r="O579" s="129"/>
      <c r="P579" s="256"/>
      <c r="Q579" s="256"/>
      <c r="R579" s="252"/>
      <c r="S579" s="252"/>
      <c r="T579" s="252"/>
      <c r="U579" s="122"/>
      <c r="V579" s="122"/>
      <c r="W579" s="122"/>
      <c r="X579" s="252"/>
      <c r="Y579" s="252"/>
      <c r="Z579" s="122"/>
    </row>
    <row r="580" spans="5:26" ht="18" customHeight="1" hidden="1">
      <c r="E580" s="258"/>
      <c r="F580" s="258"/>
      <c r="G580" s="258"/>
      <c r="H580" s="258"/>
      <c r="I580" s="258"/>
      <c r="J580" s="258"/>
      <c r="K580" s="129"/>
      <c r="L580" s="31"/>
      <c r="M580" s="129"/>
      <c r="N580" s="31"/>
      <c r="O580" s="129"/>
      <c r="P580" s="256"/>
      <c r="Q580" s="256"/>
      <c r="R580" s="260"/>
      <c r="S580" s="260"/>
      <c r="T580" s="260"/>
      <c r="U580" s="122"/>
      <c r="V580" s="122"/>
      <c r="W580" s="122"/>
      <c r="X580" s="255"/>
      <c r="Y580" s="255"/>
      <c r="Z580" s="132"/>
    </row>
    <row r="581" spans="5:26" ht="18" customHeight="1" hidden="1">
      <c r="E581" s="258"/>
      <c r="F581" s="258"/>
      <c r="G581" s="258"/>
      <c r="H581" s="258"/>
      <c r="I581" s="258"/>
      <c r="J581" s="258"/>
      <c r="K581" s="129"/>
      <c r="L581" s="31"/>
      <c r="M581" s="129"/>
      <c r="N581" s="31"/>
      <c r="O581" s="129"/>
      <c r="P581" s="256"/>
      <c r="Q581" s="256"/>
      <c r="R581" s="252"/>
      <c r="S581" s="252"/>
      <c r="T581" s="252"/>
      <c r="U581" s="122"/>
      <c r="V581" s="122"/>
      <c r="W581" s="122"/>
      <c r="X581" s="252"/>
      <c r="Y581" s="252"/>
      <c r="Z581" s="122"/>
    </row>
    <row r="582" spans="5:26" ht="18" customHeight="1" hidden="1">
      <c r="E582" s="258"/>
      <c r="F582" s="258"/>
      <c r="G582" s="258"/>
      <c r="H582" s="258"/>
      <c r="I582" s="258"/>
      <c r="J582" s="258"/>
      <c r="K582" s="129"/>
      <c r="L582" s="31"/>
      <c r="M582" s="129"/>
      <c r="N582" s="31"/>
      <c r="O582" s="129"/>
      <c r="P582" s="256"/>
      <c r="Q582" s="256"/>
      <c r="R582" s="260"/>
      <c r="S582" s="260"/>
      <c r="T582" s="260"/>
      <c r="U582" s="122"/>
      <c r="V582" s="122"/>
      <c r="W582" s="122"/>
      <c r="X582" s="255"/>
      <c r="Y582" s="255"/>
      <c r="Z582" s="132"/>
    </row>
    <row r="583" spans="5:26" ht="18" customHeight="1" hidden="1">
      <c r="E583" s="258"/>
      <c r="F583" s="258"/>
      <c r="G583" s="258"/>
      <c r="H583" s="258"/>
      <c r="I583" s="258"/>
      <c r="J583" s="258"/>
      <c r="K583" s="129"/>
      <c r="L583" s="31"/>
      <c r="M583" s="129"/>
      <c r="N583" s="31"/>
      <c r="O583" s="129"/>
      <c r="P583" s="256"/>
      <c r="Q583" s="256"/>
      <c r="R583" s="252"/>
      <c r="S583" s="252"/>
      <c r="T583" s="252"/>
      <c r="U583" s="122"/>
      <c r="V583" s="122"/>
      <c r="W583" s="122"/>
      <c r="X583" s="252"/>
      <c r="Y583" s="252"/>
      <c r="Z583" s="122"/>
    </row>
    <row r="584" spans="5:26" ht="18" customHeight="1" hidden="1">
      <c r="E584" s="258"/>
      <c r="F584" s="258"/>
      <c r="G584" s="258"/>
      <c r="H584" s="258"/>
      <c r="I584" s="258"/>
      <c r="J584" s="258"/>
      <c r="K584" s="129"/>
      <c r="L584" s="31"/>
      <c r="M584" s="129"/>
      <c r="N584" s="31"/>
      <c r="O584" s="129"/>
      <c r="P584" s="256"/>
      <c r="Q584" s="256"/>
      <c r="R584" s="260"/>
      <c r="S584" s="260"/>
      <c r="T584" s="260"/>
      <c r="U584" s="122"/>
      <c r="V584" s="122"/>
      <c r="W584" s="122"/>
      <c r="X584" s="255"/>
      <c r="Y584" s="255"/>
      <c r="Z584" s="132"/>
    </row>
    <row r="585" spans="5:26" ht="18" customHeight="1" hidden="1">
      <c r="E585" s="258"/>
      <c r="F585" s="258"/>
      <c r="G585" s="258"/>
      <c r="H585" s="258"/>
      <c r="I585" s="258"/>
      <c r="J585" s="258"/>
      <c r="K585" s="129"/>
      <c r="L585" s="31"/>
      <c r="M585" s="129"/>
      <c r="N585" s="31"/>
      <c r="O585" s="129"/>
      <c r="P585" s="256"/>
      <c r="Q585" s="256"/>
      <c r="R585" s="252"/>
      <c r="S585" s="252"/>
      <c r="T585" s="252"/>
      <c r="U585" s="122"/>
      <c r="V585" s="122"/>
      <c r="W585" s="122"/>
      <c r="X585" s="252"/>
      <c r="Y585" s="252"/>
      <c r="Z585" s="122"/>
    </row>
    <row r="586" spans="5:26" ht="18" customHeight="1" hidden="1">
      <c r="E586" s="258"/>
      <c r="F586" s="258"/>
      <c r="G586" s="258"/>
      <c r="H586" s="258"/>
      <c r="I586" s="258"/>
      <c r="J586" s="258"/>
      <c r="K586" s="129"/>
      <c r="L586" s="31"/>
      <c r="M586" s="129"/>
      <c r="N586" s="31"/>
      <c r="O586" s="129"/>
      <c r="P586" s="256"/>
      <c r="Q586" s="256"/>
      <c r="R586" s="260"/>
      <c r="S586" s="260"/>
      <c r="T586" s="260"/>
      <c r="U586" s="122"/>
      <c r="V586" s="122"/>
      <c r="W586" s="122"/>
      <c r="X586" s="255"/>
      <c r="Y586" s="255"/>
      <c r="Z586" s="132"/>
    </row>
    <row r="587" spans="5:26" ht="18" customHeight="1" hidden="1">
      <c r="E587" s="258"/>
      <c r="F587" s="258"/>
      <c r="G587" s="258"/>
      <c r="H587" s="258"/>
      <c r="I587" s="258"/>
      <c r="J587" s="258"/>
      <c r="K587" s="129"/>
      <c r="L587" s="31"/>
      <c r="M587" s="129"/>
      <c r="N587" s="31"/>
      <c r="O587" s="129"/>
      <c r="P587" s="256"/>
      <c r="Q587" s="256"/>
      <c r="R587" s="252"/>
      <c r="S587" s="252"/>
      <c r="T587" s="252"/>
      <c r="U587" s="122"/>
      <c r="V587" s="122"/>
      <c r="W587" s="122"/>
      <c r="X587" s="252"/>
      <c r="Y587" s="252"/>
      <c r="Z587" s="122"/>
    </row>
    <row r="588" spans="5:26" ht="18" customHeight="1" hidden="1">
      <c r="E588" s="258"/>
      <c r="F588" s="258"/>
      <c r="G588" s="258"/>
      <c r="H588" s="258"/>
      <c r="I588" s="258"/>
      <c r="J588" s="258"/>
      <c r="K588" s="129"/>
      <c r="L588" s="31"/>
      <c r="M588" s="129"/>
      <c r="N588" s="31"/>
      <c r="O588" s="129"/>
      <c r="P588" s="256"/>
      <c r="Q588" s="256"/>
      <c r="R588" s="260"/>
      <c r="S588" s="260"/>
      <c r="T588" s="260"/>
      <c r="U588" s="122"/>
      <c r="V588" s="122"/>
      <c r="W588" s="122"/>
      <c r="X588" s="255"/>
      <c r="Y588" s="255"/>
      <c r="Z588" s="132"/>
    </row>
    <row r="589" spans="5:26" ht="18" customHeight="1" hidden="1">
      <c r="E589" s="258"/>
      <c r="F589" s="258"/>
      <c r="G589" s="258"/>
      <c r="H589" s="258"/>
      <c r="I589" s="258"/>
      <c r="J589" s="258"/>
      <c r="K589" s="129"/>
      <c r="L589" s="63"/>
      <c r="M589" s="129"/>
      <c r="N589" s="31"/>
      <c r="O589" s="129"/>
      <c r="P589" s="256"/>
      <c r="Q589" s="256"/>
      <c r="R589" s="252"/>
      <c r="S589" s="252"/>
      <c r="T589" s="252"/>
      <c r="U589" s="122"/>
      <c r="V589" s="122"/>
      <c r="W589" s="122"/>
      <c r="X589" s="252"/>
      <c r="Y589" s="252"/>
      <c r="Z589" s="122"/>
    </row>
    <row r="590" spans="5:26" ht="18" customHeight="1" hidden="1">
      <c r="E590" s="254"/>
      <c r="F590" s="253"/>
      <c r="G590" s="253"/>
      <c r="H590" s="253"/>
      <c r="I590" s="253"/>
      <c r="J590" s="253"/>
      <c r="K590" s="254"/>
      <c r="L590" s="254"/>
      <c r="M590" s="254"/>
      <c r="N590" s="254"/>
      <c r="O590" s="254"/>
      <c r="P590" s="254"/>
      <c r="Q590" s="254"/>
      <c r="R590" s="255"/>
      <c r="S590" s="255"/>
      <c r="T590" s="255"/>
      <c r="U590" s="122"/>
      <c r="V590" s="122"/>
      <c r="W590" s="122"/>
      <c r="X590" s="252"/>
      <c r="Y590" s="252"/>
      <c r="Z590" s="132"/>
    </row>
    <row r="591" spans="5:26" ht="18" customHeight="1" hidden="1">
      <c r="E591" s="254"/>
      <c r="F591" s="253"/>
      <c r="G591" s="253"/>
      <c r="H591" s="253"/>
      <c r="I591" s="253"/>
      <c r="J591" s="253"/>
      <c r="K591" s="254"/>
      <c r="L591" s="254"/>
      <c r="M591" s="254"/>
      <c r="N591" s="254"/>
      <c r="O591" s="254"/>
      <c r="P591" s="254"/>
      <c r="Q591" s="254"/>
      <c r="R591" s="252"/>
      <c r="S591" s="252"/>
      <c r="T591" s="252"/>
      <c r="U591" s="122"/>
      <c r="V591" s="122"/>
      <c r="W591" s="122"/>
      <c r="X591" s="252"/>
      <c r="Y591" s="252"/>
      <c r="Z591" s="122"/>
    </row>
    <row r="592" ht="18" customHeight="1" hidden="1">
      <c r="Z592" s="133"/>
    </row>
    <row r="593" ht="31.5" customHeight="1" hidden="1">
      <c r="Z593" s="133"/>
    </row>
    <row r="594" ht="7.5" customHeight="1" hidden="1">
      <c r="T594" s="64"/>
    </row>
    <row r="595" ht="10.5" customHeight="1" hidden="1">
      <c r="T595" s="64"/>
    </row>
    <row r="596" ht="5.25" customHeight="1" hidden="1">
      <c r="T596" s="64"/>
    </row>
    <row r="597" ht="5.25" customHeight="1" hidden="1">
      <c r="T597" s="64"/>
    </row>
    <row r="598" ht="5.25" customHeight="1" hidden="1">
      <c r="T598" s="64"/>
    </row>
    <row r="599" ht="5.25" customHeight="1" hidden="1">
      <c r="T599" s="64"/>
    </row>
    <row r="600" spans="5:19" ht="17.25" customHeight="1" hidden="1">
      <c r="E600" s="65"/>
      <c r="O600" s="56"/>
      <c r="P600" s="56"/>
      <c r="Q600" s="56"/>
      <c r="R600" s="56"/>
      <c r="S600" s="56"/>
    </row>
    <row r="601" spans="9:21" ht="12.75" customHeight="1" hidden="1">
      <c r="I601" s="57"/>
      <c r="J601" s="57"/>
      <c r="K601" s="57"/>
      <c r="L601" s="57"/>
      <c r="M601" s="57"/>
      <c r="N601" s="57"/>
      <c r="O601" s="57"/>
      <c r="P601" s="58"/>
      <c r="Q601" s="58"/>
      <c r="R601" s="58"/>
      <c r="S601" s="58"/>
      <c r="T601" s="58"/>
      <c r="U601" s="57"/>
    </row>
    <row r="602" spans="9:21" ht="12.75" customHeight="1" hidden="1">
      <c r="I602" s="57"/>
      <c r="J602" s="57"/>
      <c r="K602" s="57"/>
      <c r="L602" s="57"/>
      <c r="M602" s="57"/>
      <c r="N602" s="57"/>
      <c r="O602" s="57"/>
      <c r="P602" s="58"/>
      <c r="Q602" s="58"/>
      <c r="R602" s="58"/>
      <c r="S602" s="58"/>
      <c r="T602" s="58"/>
      <c r="U602" s="57"/>
    </row>
    <row r="603" spans="9:21" ht="12.75" customHeight="1" hidden="1">
      <c r="I603" s="57"/>
      <c r="J603" s="57"/>
      <c r="K603" s="57"/>
      <c r="L603" s="57"/>
      <c r="M603" s="57"/>
      <c r="N603" s="57"/>
      <c r="O603" s="57"/>
      <c r="P603" s="57"/>
      <c r="Q603" s="57"/>
      <c r="R603" s="57"/>
      <c r="S603" s="57"/>
      <c r="T603" s="57"/>
      <c r="U603" s="57"/>
    </row>
    <row r="604" spans="9:21" ht="6" customHeight="1" hidden="1">
      <c r="I604" s="57"/>
      <c r="J604" s="57"/>
      <c r="K604" s="57"/>
      <c r="L604" s="57"/>
      <c r="M604" s="57"/>
      <c r="N604" s="57"/>
      <c r="O604" s="57"/>
      <c r="P604" s="57"/>
      <c r="Q604" s="57"/>
      <c r="R604" s="57"/>
      <c r="S604" s="57"/>
      <c r="T604" s="57"/>
      <c r="U604" s="57"/>
    </row>
    <row r="605" spans="5:26" ht="12.75" customHeight="1" hidden="1">
      <c r="E605" s="261"/>
      <c r="F605" s="262"/>
      <c r="G605" s="262"/>
      <c r="H605" s="60"/>
      <c r="I605" s="262"/>
      <c r="J605" s="262"/>
      <c r="K605" s="262"/>
      <c r="L605" s="262"/>
      <c r="M605" s="262"/>
      <c r="N605" s="262"/>
      <c r="O605" s="262"/>
      <c r="P605" s="262"/>
      <c r="Q605" s="262"/>
      <c r="R605" s="262"/>
      <c r="S605" s="262"/>
      <c r="V605" s="31"/>
      <c r="W605" s="31"/>
      <c r="X605" s="31"/>
      <c r="Z605" s="268"/>
    </row>
    <row r="606" spans="5:26" ht="13.5" customHeight="1" hidden="1">
      <c r="E606" s="261"/>
      <c r="F606" s="263"/>
      <c r="G606" s="263"/>
      <c r="H606" s="263"/>
      <c r="I606" s="263"/>
      <c r="J606" s="263"/>
      <c r="K606" s="263"/>
      <c r="L606" s="263"/>
      <c r="M606" s="263"/>
      <c r="N606" s="263"/>
      <c r="O606" s="263"/>
      <c r="P606" s="263"/>
      <c r="Q606" s="263"/>
      <c r="R606" s="263"/>
      <c r="S606" s="263"/>
      <c r="V606" s="31"/>
      <c r="W606" s="31"/>
      <c r="X606" s="31"/>
      <c r="Z606" s="268"/>
    </row>
    <row r="607" spans="5:26" ht="9" customHeight="1" hidden="1">
      <c r="E607" s="261"/>
      <c r="F607" s="263"/>
      <c r="G607" s="263"/>
      <c r="H607" s="263"/>
      <c r="I607" s="263"/>
      <c r="J607" s="263"/>
      <c r="K607" s="263"/>
      <c r="L607" s="263"/>
      <c r="M607" s="263"/>
      <c r="N607" s="263"/>
      <c r="O607" s="263"/>
      <c r="P607" s="263"/>
      <c r="Q607" s="263"/>
      <c r="R607" s="263"/>
      <c r="S607" s="263"/>
      <c r="V607" s="31"/>
      <c r="W607" s="31"/>
      <c r="X607" s="31"/>
      <c r="Z607" s="268"/>
    </row>
    <row r="608" spans="5:19" ht="6" customHeight="1" hidden="1">
      <c r="E608" s="261"/>
      <c r="F608" s="263"/>
      <c r="G608" s="263"/>
      <c r="H608" s="263"/>
      <c r="I608" s="263"/>
      <c r="J608" s="263"/>
      <c r="K608" s="263"/>
      <c r="L608" s="263"/>
      <c r="M608" s="263"/>
      <c r="N608" s="263"/>
      <c r="O608" s="263"/>
      <c r="P608" s="263"/>
      <c r="Q608" s="263"/>
      <c r="R608" s="263"/>
      <c r="S608" s="263"/>
    </row>
    <row r="609" spans="5:26" ht="15" customHeight="1" hidden="1">
      <c r="E609" s="256"/>
      <c r="F609" s="256"/>
      <c r="G609" s="256"/>
      <c r="H609" s="256"/>
      <c r="I609" s="256"/>
      <c r="J609" s="256"/>
      <c r="K609" s="256"/>
      <c r="L609" s="256"/>
      <c r="M609" s="256"/>
      <c r="N609" s="256"/>
      <c r="O609" s="256"/>
      <c r="P609" s="256"/>
      <c r="Q609" s="256"/>
      <c r="R609" s="66"/>
      <c r="S609" s="65"/>
      <c r="T609" s="65"/>
      <c r="U609" s="264"/>
      <c r="V609" s="264"/>
      <c r="W609" s="104"/>
      <c r="X609" s="65"/>
      <c r="Y609" s="65"/>
      <c r="Z609" s="66"/>
    </row>
    <row r="610" spans="5:26" ht="13.5" customHeight="1" hidden="1">
      <c r="E610" s="256"/>
      <c r="F610" s="256"/>
      <c r="G610" s="256"/>
      <c r="H610" s="256"/>
      <c r="I610" s="256"/>
      <c r="J610" s="256"/>
      <c r="K610" s="256"/>
      <c r="L610" s="256"/>
      <c r="M610" s="256"/>
      <c r="N610" s="256"/>
      <c r="O610" s="256"/>
      <c r="P610" s="256"/>
      <c r="Q610" s="256"/>
      <c r="R610" s="265"/>
      <c r="S610" s="265"/>
      <c r="T610" s="265"/>
      <c r="U610" s="266"/>
      <c r="V610" s="267"/>
      <c r="W610" s="134"/>
      <c r="X610" s="262"/>
      <c r="Y610" s="262"/>
      <c r="Z610" s="31"/>
    </row>
    <row r="611" spans="5:26" ht="13.5" customHeight="1" hidden="1">
      <c r="E611" s="256"/>
      <c r="F611" s="256"/>
      <c r="G611" s="256"/>
      <c r="H611" s="256"/>
      <c r="I611" s="256"/>
      <c r="J611" s="256"/>
      <c r="K611" s="256"/>
      <c r="L611" s="256"/>
      <c r="M611" s="256"/>
      <c r="N611" s="256"/>
      <c r="O611" s="256"/>
      <c r="P611" s="256"/>
      <c r="Q611" s="256"/>
      <c r="R611" s="265"/>
      <c r="S611" s="265"/>
      <c r="T611" s="265"/>
      <c r="U611" s="266"/>
      <c r="V611" s="267"/>
      <c r="W611" s="134"/>
      <c r="X611" s="262"/>
      <c r="Y611" s="262"/>
      <c r="Z611" s="135"/>
    </row>
    <row r="612" spans="5:26" ht="18" customHeight="1" hidden="1">
      <c r="E612" s="258"/>
      <c r="F612" s="258"/>
      <c r="G612" s="258"/>
      <c r="H612" s="258"/>
      <c r="I612" s="258"/>
      <c r="J612" s="258"/>
      <c r="K612" s="129"/>
      <c r="L612" s="31"/>
      <c r="M612" s="129"/>
      <c r="N612" s="31"/>
      <c r="O612" s="129"/>
      <c r="P612" s="256"/>
      <c r="Q612" s="256"/>
      <c r="R612" s="260"/>
      <c r="S612" s="260"/>
      <c r="T612" s="260"/>
      <c r="U612" s="130"/>
      <c r="V612" s="130"/>
      <c r="W612" s="130"/>
      <c r="X612" s="130"/>
      <c r="Y612" s="131"/>
      <c r="Z612" s="132"/>
    </row>
    <row r="613" spans="5:26" ht="18" customHeight="1" hidden="1">
      <c r="E613" s="258"/>
      <c r="F613" s="258"/>
      <c r="G613" s="258"/>
      <c r="H613" s="258"/>
      <c r="I613" s="258"/>
      <c r="J613" s="258"/>
      <c r="K613" s="129"/>
      <c r="L613" s="31"/>
      <c r="M613" s="129"/>
      <c r="N613" s="31"/>
      <c r="O613" s="129"/>
      <c r="P613" s="256"/>
      <c r="Q613" s="256"/>
      <c r="R613" s="252"/>
      <c r="S613" s="252"/>
      <c r="T613" s="252"/>
      <c r="U613" s="122"/>
      <c r="V613" s="122"/>
      <c r="W613" s="122"/>
      <c r="X613" s="252"/>
      <c r="Y613" s="252"/>
      <c r="Z613" s="122"/>
    </row>
    <row r="614" spans="5:26" ht="18" customHeight="1" hidden="1">
      <c r="E614" s="258"/>
      <c r="F614" s="258"/>
      <c r="G614" s="258"/>
      <c r="H614" s="258"/>
      <c r="I614" s="258"/>
      <c r="J614" s="258"/>
      <c r="K614" s="129"/>
      <c r="L614" s="31"/>
      <c r="M614" s="129"/>
      <c r="N614" s="31"/>
      <c r="O614" s="129"/>
      <c r="P614" s="256"/>
      <c r="Q614" s="256"/>
      <c r="R614" s="260"/>
      <c r="S614" s="260"/>
      <c r="T614" s="260"/>
      <c r="U614" s="122"/>
      <c r="V614" s="122"/>
      <c r="W614" s="122"/>
      <c r="X614" s="255"/>
      <c r="Y614" s="255"/>
      <c r="Z614" s="132"/>
    </row>
    <row r="615" spans="5:26" ht="18" customHeight="1" hidden="1">
      <c r="E615" s="258"/>
      <c r="F615" s="258"/>
      <c r="G615" s="258"/>
      <c r="H615" s="258"/>
      <c r="I615" s="258"/>
      <c r="J615" s="258"/>
      <c r="K615" s="129"/>
      <c r="L615" s="31"/>
      <c r="M615" s="129"/>
      <c r="N615" s="31"/>
      <c r="O615" s="129"/>
      <c r="P615" s="256"/>
      <c r="Q615" s="256"/>
      <c r="R615" s="252"/>
      <c r="S615" s="252"/>
      <c r="T615" s="252"/>
      <c r="U615" s="122"/>
      <c r="V615" s="122"/>
      <c r="W615" s="122"/>
      <c r="X615" s="252"/>
      <c r="Y615" s="252"/>
      <c r="Z615" s="122"/>
    </row>
    <row r="616" spans="5:26" ht="18" customHeight="1" hidden="1">
      <c r="E616" s="258"/>
      <c r="F616" s="258"/>
      <c r="G616" s="258"/>
      <c r="H616" s="258"/>
      <c r="I616" s="258"/>
      <c r="J616" s="258"/>
      <c r="K616" s="129"/>
      <c r="L616" s="31"/>
      <c r="M616" s="129"/>
      <c r="N616" s="31"/>
      <c r="O616" s="129"/>
      <c r="P616" s="256"/>
      <c r="Q616" s="256"/>
      <c r="R616" s="260"/>
      <c r="S616" s="260"/>
      <c r="T616" s="260"/>
      <c r="U616" s="122"/>
      <c r="V616" s="122"/>
      <c r="W616" s="122"/>
      <c r="X616" s="255"/>
      <c r="Y616" s="255"/>
      <c r="Z616" s="132"/>
    </row>
    <row r="617" spans="5:26" ht="18" customHeight="1" hidden="1">
      <c r="E617" s="258"/>
      <c r="F617" s="258"/>
      <c r="G617" s="258"/>
      <c r="H617" s="258"/>
      <c r="I617" s="258"/>
      <c r="J617" s="258"/>
      <c r="K617" s="129"/>
      <c r="L617" s="31"/>
      <c r="M617" s="129"/>
      <c r="N617" s="31"/>
      <c r="O617" s="129"/>
      <c r="P617" s="256"/>
      <c r="Q617" s="256"/>
      <c r="R617" s="252"/>
      <c r="S617" s="252"/>
      <c r="T617" s="252"/>
      <c r="U617" s="122"/>
      <c r="V617" s="122"/>
      <c r="W617" s="122"/>
      <c r="X617" s="252"/>
      <c r="Y617" s="252"/>
      <c r="Z617" s="122"/>
    </row>
    <row r="618" spans="5:26" ht="18" customHeight="1" hidden="1">
      <c r="E618" s="258"/>
      <c r="F618" s="258"/>
      <c r="G618" s="258"/>
      <c r="H618" s="258"/>
      <c r="I618" s="258"/>
      <c r="J618" s="258"/>
      <c r="K618" s="129"/>
      <c r="L618" s="31"/>
      <c r="M618" s="129"/>
      <c r="N618" s="31"/>
      <c r="O618" s="129"/>
      <c r="P618" s="256"/>
      <c r="Q618" s="256"/>
      <c r="R618" s="260"/>
      <c r="S618" s="260"/>
      <c r="T618" s="260"/>
      <c r="U618" s="122"/>
      <c r="V618" s="122"/>
      <c r="W618" s="122"/>
      <c r="X618" s="255"/>
      <c r="Y618" s="255"/>
      <c r="Z618" s="132"/>
    </row>
    <row r="619" spans="5:26" ht="18" customHeight="1" hidden="1">
      <c r="E619" s="258"/>
      <c r="F619" s="258"/>
      <c r="G619" s="258"/>
      <c r="H619" s="258"/>
      <c r="I619" s="258"/>
      <c r="J619" s="258"/>
      <c r="K619" s="129"/>
      <c r="L619" s="31"/>
      <c r="M619" s="129"/>
      <c r="N619" s="31"/>
      <c r="O619" s="129"/>
      <c r="P619" s="256"/>
      <c r="Q619" s="256"/>
      <c r="R619" s="252"/>
      <c r="S619" s="252"/>
      <c r="T619" s="252"/>
      <c r="U619" s="122"/>
      <c r="V619" s="122"/>
      <c r="W619" s="122"/>
      <c r="X619" s="252"/>
      <c r="Y619" s="252"/>
      <c r="Z619" s="122"/>
    </row>
    <row r="620" spans="5:26" ht="18" customHeight="1" hidden="1">
      <c r="E620" s="258"/>
      <c r="F620" s="258"/>
      <c r="G620" s="258"/>
      <c r="H620" s="258"/>
      <c r="I620" s="258"/>
      <c r="J620" s="258"/>
      <c r="K620" s="129"/>
      <c r="L620" s="31"/>
      <c r="M620" s="129"/>
      <c r="N620" s="31"/>
      <c r="O620" s="129"/>
      <c r="P620" s="256"/>
      <c r="Q620" s="256"/>
      <c r="R620" s="260"/>
      <c r="S620" s="260"/>
      <c r="T620" s="260"/>
      <c r="U620" s="122"/>
      <c r="V620" s="122"/>
      <c r="W620" s="122"/>
      <c r="X620" s="255"/>
      <c r="Y620" s="255"/>
      <c r="Z620" s="132"/>
    </row>
    <row r="621" spans="5:26" ht="18" customHeight="1" hidden="1">
      <c r="E621" s="258"/>
      <c r="F621" s="258"/>
      <c r="G621" s="258"/>
      <c r="H621" s="258"/>
      <c r="I621" s="258"/>
      <c r="J621" s="258"/>
      <c r="K621" s="129"/>
      <c r="L621" s="31"/>
      <c r="M621" s="129"/>
      <c r="N621" s="31"/>
      <c r="O621" s="129"/>
      <c r="P621" s="256"/>
      <c r="Q621" s="256"/>
      <c r="R621" s="252"/>
      <c r="S621" s="252"/>
      <c r="T621" s="252"/>
      <c r="U621" s="122"/>
      <c r="V621" s="122"/>
      <c r="W621" s="122"/>
      <c r="X621" s="252"/>
      <c r="Y621" s="252"/>
      <c r="Z621" s="122"/>
    </row>
    <row r="622" spans="5:26" ht="18" customHeight="1" hidden="1">
      <c r="E622" s="258"/>
      <c r="F622" s="258"/>
      <c r="G622" s="258"/>
      <c r="H622" s="258"/>
      <c r="I622" s="258"/>
      <c r="J622" s="258"/>
      <c r="K622" s="129"/>
      <c r="L622" s="31"/>
      <c r="M622" s="129"/>
      <c r="N622" s="31"/>
      <c r="O622" s="129"/>
      <c r="P622" s="256"/>
      <c r="Q622" s="256"/>
      <c r="R622" s="260"/>
      <c r="S622" s="260"/>
      <c r="T622" s="260"/>
      <c r="U622" s="122"/>
      <c r="V622" s="122"/>
      <c r="W622" s="122"/>
      <c r="X622" s="255"/>
      <c r="Y622" s="255"/>
      <c r="Z622" s="132"/>
    </row>
    <row r="623" spans="5:26" ht="18" customHeight="1" hidden="1">
      <c r="E623" s="258"/>
      <c r="F623" s="258"/>
      <c r="G623" s="258"/>
      <c r="H623" s="258"/>
      <c r="I623" s="258"/>
      <c r="J623" s="258"/>
      <c r="K623" s="129"/>
      <c r="L623" s="31"/>
      <c r="M623" s="129"/>
      <c r="N623" s="31"/>
      <c r="O623" s="129"/>
      <c r="P623" s="256"/>
      <c r="Q623" s="256"/>
      <c r="R623" s="252"/>
      <c r="S623" s="252"/>
      <c r="T623" s="252"/>
      <c r="U623" s="122"/>
      <c r="V623" s="122"/>
      <c r="W623" s="122"/>
      <c r="X623" s="252"/>
      <c r="Y623" s="252"/>
      <c r="Z623" s="122"/>
    </row>
    <row r="624" spans="5:26" ht="18" customHeight="1" hidden="1">
      <c r="E624" s="258"/>
      <c r="F624" s="258"/>
      <c r="G624" s="258"/>
      <c r="H624" s="258"/>
      <c r="I624" s="258"/>
      <c r="J624" s="258"/>
      <c r="K624" s="129"/>
      <c r="L624" s="31"/>
      <c r="M624" s="129"/>
      <c r="N624" s="31"/>
      <c r="O624" s="129"/>
      <c r="P624" s="256"/>
      <c r="Q624" s="256"/>
      <c r="R624" s="260"/>
      <c r="S624" s="260"/>
      <c r="T624" s="260"/>
      <c r="U624" s="122"/>
      <c r="V624" s="122"/>
      <c r="W624" s="122"/>
      <c r="X624" s="255"/>
      <c r="Y624" s="255"/>
      <c r="Z624" s="132"/>
    </row>
    <row r="625" spans="5:26" ht="18" customHeight="1" hidden="1">
      <c r="E625" s="258"/>
      <c r="F625" s="258"/>
      <c r="G625" s="258"/>
      <c r="H625" s="258"/>
      <c r="I625" s="258"/>
      <c r="J625" s="258"/>
      <c r="K625" s="129"/>
      <c r="L625" s="31"/>
      <c r="M625" s="129"/>
      <c r="N625" s="31"/>
      <c r="O625" s="129"/>
      <c r="P625" s="256"/>
      <c r="Q625" s="256"/>
      <c r="R625" s="252"/>
      <c r="S625" s="252"/>
      <c r="T625" s="252"/>
      <c r="U625" s="122"/>
      <c r="V625" s="122"/>
      <c r="W625" s="122"/>
      <c r="X625" s="252"/>
      <c r="Y625" s="252"/>
      <c r="Z625" s="122"/>
    </row>
    <row r="626" spans="5:26" ht="18" customHeight="1" hidden="1">
      <c r="E626" s="258"/>
      <c r="F626" s="258"/>
      <c r="G626" s="258"/>
      <c r="H626" s="258"/>
      <c r="I626" s="258"/>
      <c r="J626" s="258"/>
      <c r="K626" s="129"/>
      <c r="L626" s="31"/>
      <c r="M626" s="129"/>
      <c r="N626" s="31"/>
      <c r="O626" s="129"/>
      <c r="P626" s="256"/>
      <c r="Q626" s="256"/>
      <c r="R626" s="260"/>
      <c r="S626" s="260"/>
      <c r="T626" s="260"/>
      <c r="U626" s="122"/>
      <c r="V626" s="122"/>
      <c r="W626" s="122"/>
      <c r="X626" s="255"/>
      <c r="Y626" s="255"/>
      <c r="Z626" s="132"/>
    </row>
    <row r="627" spans="5:26" ht="18" customHeight="1" hidden="1">
      <c r="E627" s="258"/>
      <c r="F627" s="258"/>
      <c r="G627" s="258"/>
      <c r="H627" s="258"/>
      <c r="I627" s="258"/>
      <c r="J627" s="258"/>
      <c r="K627" s="129"/>
      <c r="L627" s="31"/>
      <c r="M627" s="129"/>
      <c r="N627" s="31"/>
      <c r="O627" s="129"/>
      <c r="P627" s="256"/>
      <c r="Q627" s="256"/>
      <c r="R627" s="252"/>
      <c r="S627" s="252"/>
      <c r="T627" s="252"/>
      <c r="U627" s="122"/>
      <c r="V627" s="122"/>
      <c r="W627" s="122"/>
      <c r="X627" s="252"/>
      <c r="Y627" s="252"/>
      <c r="Z627" s="122"/>
    </row>
    <row r="628" spans="5:26" ht="18" customHeight="1" hidden="1">
      <c r="E628" s="258"/>
      <c r="F628" s="258"/>
      <c r="G628" s="258"/>
      <c r="H628" s="258"/>
      <c r="I628" s="258"/>
      <c r="J628" s="258"/>
      <c r="K628" s="129"/>
      <c r="L628" s="31"/>
      <c r="M628" s="129"/>
      <c r="N628" s="31"/>
      <c r="O628" s="129"/>
      <c r="P628" s="256"/>
      <c r="Q628" s="256"/>
      <c r="R628" s="260"/>
      <c r="S628" s="260"/>
      <c r="T628" s="260"/>
      <c r="U628" s="122"/>
      <c r="V628" s="122"/>
      <c r="W628" s="122"/>
      <c r="X628" s="255"/>
      <c r="Y628" s="255"/>
      <c r="Z628" s="132"/>
    </row>
    <row r="629" spans="5:26" ht="18" customHeight="1" hidden="1">
      <c r="E629" s="258"/>
      <c r="F629" s="258"/>
      <c r="G629" s="258"/>
      <c r="H629" s="258"/>
      <c r="I629" s="258"/>
      <c r="J629" s="258"/>
      <c r="K629" s="129"/>
      <c r="L629" s="63"/>
      <c r="M629" s="129"/>
      <c r="N629" s="31"/>
      <c r="O629" s="129"/>
      <c r="P629" s="256"/>
      <c r="Q629" s="256"/>
      <c r="R629" s="252"/>
      <c r="S629" s="252"/>
      <c r="T629" s="252"/>
      <c r="U629" s="122"/>
      <c r="V629" s="122"/>
      <c r="W629" s="122"/>
      <c r="X629" s="252"/>
      <c r="Y629" s="252"/>
      <c r="Z629" s="122"/>
    </row>
    <row r="630" spans="5:26" ht="18" customHeight="1" hidden="1">
      <c r="E630" s="254"/>
      <c r="F630" s="253"/>
      <c r="G630" s="253"/>
      <c r="H630" s="253"/>
      <c r="I630" s="253"/>
      <c r="J630" s="253"/>
      <c r="K630" s="254"/>
      <c r="L630" s="254"/>
      <c r="M630" s="254"/>
      <c r="N630" s="254"/>
      <c r="O630" s="254"/>
      <c r="P630" s="254"/>
      <c r="Q630" s="254"/>
      <c r="R630" s="255"/>
      <c r="S630" s="255"/>
      <c r="T630" s="255"/>
      <c r="U630" s="122"/>
      <c r="V630" s="122"/>
      <c r="W630" s="122"/>
      <c r="X630" s="252"/>
      <c r="Y630" s="252"/>
      <c r="Z630" s="132"/>
    </row>
    <row r="631" spans="5:26" ht="18" customHeight="1" hidden="1">
      <c r="E631" s="254"/>
      <c r="F631" s="253"/>
      <c r="G631" s="253"/>
      <c r="H631" s="253"/>
      <c r="I631" s="253"/>
      <c r="J631" s="253"/>
      <c r="K631" s="254"/>
      <c r="L631" s="254"/>
      <c r="M631" s="254"/>
      <c r="N631" s="254"/>
      <c r="O631" s="254"/>
      <c r="P631" s="254"/>
      <c r="Q631" s="254"/>
      <c r="R631" s="252"/>
      <c r="S631" s="252"/>
      <c r="T631" s="252"/>
      <c r="U631" s="122"/>
      <c r="V631" s="122"/>
      <c r="W631" s="122"/>
      <c r="X631" s="252"/>
      <c r="Y631" s="252"/>
      <c r="Z631" s="122"/>
    </row>
    <row r="632" ht="18" customHeight="1" hidden="1">
      <c r="Z632" s="133"/>
    </row>
    <row r="633" ht="31.5" customHeight="1" hidden="1">
      <c r="Z633" s="133"/>
    </row>
    <row r="634" ht="7.5" customHeight="1" hidden="1">
      <c r="T634" s="64"/>
    </row>
    <row r="635" ht="10.5" customHeight="1" hidden="1">
      <c r="T635" s="64"/>
    </row>
    <row r="636" ht="5.25" customHeight="1" hidden="1">
      <c r="T636" s="64"/>
    </row>
    <row r="637" ht="5.25" customHeight="1" hidden="1">
      <c r="T637" s="64"/>
    </row>
    <row r="638" ht="5.25" customHeight="1" hidden="1">
      <c r="T638" s="64"/>
    </row>
    <row r="639" ht="5.25" customHeight="1" hidden="1">
      <c r="T639" s="64"/>
    </row>
    <row r="640" spans="5:19" ht="17.25" customHeight="1" hidden="1">
      <c r="E640" s="65"/>
      <c r="O640" s="56"/>
      <c r="P640" s="56"/>
      <c r="Q640" s="56"/>
      <c r="R640" s="56"/>
      <c r="S640" s="56"/>
    </row>
    <row r="641" spans="9:21" ht="12.75" customHeight="1" hidden="1">
      <c r="I641" s="57"/>
      <c r="J641" s="57"/>
      <c r="K641" s="57"/>
      <c r="L641" s="57"/>
      <c r="M641" s="57"/>
      <c r="N641" s="57"/>
      <c r="O641" s="57"/>
      <c r="P641" s="58"/>
      <c r="Q641" s="58"/>
      <c r="R641" s="58"/>
      <c r="S641" s="58"/>
      <c r="T641" s="58"/>
      <c r="U641" s="57"/>
    </row>
    <row r="642" spans="9:21" ht="12.75" customHeight="1" hidden="1">
      <c r="I642" s="57"/>
      <c r="J642" s="57"/>
      <c r="K642" s="57"/>
      <c r="L642" s="57"/>
      <c r="M642" s="57"/>
      <c r="N642" s="57"/>
      <c r="O642" s="57"/>
      <c r="P642" s="58"/>
      <c r="Q642" s="58"/>
      <c r="R642" s="58"/>
      <c r="S642" s="58"/>
      <c r="T642" s="58"/>
      <c r="U642" s="57"/>
    </row>
    <row r="643" spans="9:21" ht="12.75" customHeight="1" hidden="1">
      <c r="I643" s="57"/>
      <c r="J643" s="57"/>
      <c r="K643" s="57"/>
      <c r="L643" s="57"/>
      <c r="M643" s="57"/>
      <c r="N643" s="57"/>
      <c r="O643" s="57"/>
      <c r="P643" s="57"/>
      <c r="Q643" s="57"/>
      <c r="R643" s="57"/>
      <c r="S643" s="57"/>
      <c r="T643" s="57"/>
      <c r="U643" s="57"/>
    </row>
    <row r="644" spans="9:21" ht="6" customHeight="1" hidden="1">
      <c r="I644" s="57"/>
      <c r="J644" s="57"/>
      <c r="K644" s="57"/>
      <c r="L644" s="57"/>
      <c r="M644" s="57"/>
      <c r="N644" s="57"/>
      <c r="O644" s="57"/>
      <c r="P644" s="57"/>
      <c r="Q644" s="57"/>
      <c r="R644" s="57"/>
      <c r="S644" s="57"/>
      <c r="T644" s="57"/>
      <c r="U644" s="57"/>
    </row>
    <row r="645" spans="5:26" ht="12.75" customHeight="1" hidden="1">
      <c r="E645" s="261"/>
      <c r="F645" s="262"/>
      <c r="G645" s="262"/>
      <c r="H645" s="60"/>
      <c r="I645" s="262"/>
      <c r="J645" s="262"/>
      <c r="K645" s="262"/>
      <c r="L645" s="262"/>
      <c r="M645" s="262"/>
      <c r="N645" s="262"/>
      <c r="O645" s="262"/>
      <c r="P645" s="262"/>
      <c r="Q645" s="262"/>
      <c r="R645" s="262"/>
      <c r="S645" s="262"/>
      <c r="V645" s="31"/>
      <c r="W645" s="31"/>
      <c r="X645" s="31"/>
      <c r="Z645" s="268"/>
    </row>
    <row r="646" spans="5:26" ht="13.5" customHeight="1" hidden="1">
      <c r="E646" s="261"/>
      <c r="F646" s="263"/>
      <c r="G646" s="263"/>
      <c r="H646" s="263"/>
      <c r="I646" s="263"/>
      <c r="J646" s="263"/>
      <c r="K646" s="263"/>
      <c r="L646" s="263"/>
      <c r="M646" s="263"/>
      <c r="N646" s="263"/>
      <c r="O646" s="263"/>
      <c r="P646" s="263"/>
      <c r="Q646" s="263"/>
      <c r="R646" s="263"/>
      <c r="S646" s="263"/>
      <c r="V646" s="31"/>
      <c r="W646" s="31"/>
      <c r="X646" s="31"/>
      <c r="Z646" s="268"/>
    </row>
    <row r="647" spans="5:26" ht="9" customHeight="1" hidden="1">
      <c r="E647" s="261"/>
      <c r="F647" s="263"/>
      <c r="G647" s="263"/>
      <c r="H647" s="263"/>
      <c r="I647" s="263"/>
      <c r="J647" s="263"/>
      <c r="K647" s="263"/>
      <c r="L647" s="263"/>
      <c r="M647" s="263"/>
      <c r="N647" s="263"/>
      <c r="O647" s="263"/>
      <c r="P647" s="263"/>
      <c r="Q647" s="263"/>
      <c r="R647" s="263"/>
      <c r="S647" s="263"/>
      <c r="V647" s="31"/>
      <c r="W647" s="31"/>
      <c r="X647" s="31"/>
      <c r="Z647" s="268"/>
    </row>
    <row r="648" spans="5:19" ht="6" customHeight="1" hidden="1">
      <c r="E648" s="261"/>
      <c r="F648" s="263"/>
      <c r="G648" s="263"/>
      <c r="H648" s="263"/>
      <c r="I648" s="263"/>
      <c r="J648" s="263"/>
      <c r="K648" s="263"/>
      <c r="L648" s="263"/>
      <c r="M648" s="263"/>
      <c r="N648" s="263"/>
      <c r="O648" s="263"/>
      <c r="P648" s="263"/>
      <c r="Q648" s="263"/>
      <c r="R648" s="263"/>
      <c r="S648" s="263"/>
    </row>
    <row r="649" spans="5:26" ht="15" customHeight="1" hidden="1">
      <c r="E649" s="256"/>
      <c r="F649" s="256"/>
      <c r="G649" s="256"/>
      <c r="H649" s="256"/>
      <c r="I649" s="256"/>
      <c r="J649" s="256"/>
      <c r="K649" s="256"/>
      <c r="L649" s="256"/>
      <c r="M649" s="256"/>
      <c r="N649" s="256"/>
      <c r="O649" s="256"/>
      <c r="P649" s="256"/>
      <c r="Q649" s="256"/>
      <c r="R649" s="66"/>
      <c r="S649" s="65"/>
      <c r="T649" s="65"/>
      <c r="U649" s="264"/>
      <c r="V649" s="264"/>
      <c r="W649" s="104"/>
      <c r="X649" s="65"/>
      <c r="Y649" s="65"/>
      <c r="Z649" s="66"/>
    </row>
    <row r="650" spans="5:26" ht="13.5" customHeight="1" hidden="1">
      <c r="E650" s="256"/>
      <c r="F650" s="256"/>
      <c r="G650" s="256"/>
      <c r="H650" s="256"/>
      <c r="I650" s="256"/>
      <c r="J650" s="256"/>
      <c r="K650" s="256"/>
      <c r="L650" s="256"/>
      <c r="M650" s="256"/>
      <c r="N650" s="256"/>
      <c r="O650" s="256"/>
      <c r="P650" s="256"/>
      <c r="Q650" s="256"/>
      <c r="R650" s="265"/>
      <c r="S650" s="265"/>
      <c r="T650" s="265"/>
      <c r="U650" s="266"/>
      <c r="V650" s="267"/>
      <c r="W650" s="134"/>
      <c r="X650" s="262"/>
      <c r="Y650" s="262"/>
      <c r="Z650" s="31"/>
    </row>
    <row r="651" spans="5:26" ht="13.5" customHeight="1" hidden="1">
      <c r="E651" s="256"/>
      <c r="F651" s="256"/>
      <c r="G651" s="256"/>
      <c r="H651" s="256"/>
      <c r="I651" s="256"/>
      <c r="J651" s="256"/>
      <c r="K651" s="256"/>
      <c r="L651" s="256"/>
      <c r="M651" s="256"/>
      <c r="N651" s="256"/>
      <c r="O651" s="256"/>
      <c r="P651" s="256"/>
      <c r="Q651" s="256"/>
      <c r="R651" s="265"/>
      <c r="S651" s="265"/>
      <c r="T651" s="265"/>
      <c r="U651" s="266"/>
      <c r="V651" s="267"/>
      <c r="W651" s="134"/>
      <c r="X651" s="262"/>
      <c r="Y651" s="262"/>
      <c r="Z651" s="135"/>
    </row>
    <row r="652" spans="5:26" ht="18" customHeight="1" hidden="1">
      <c r="E652" s="258"/>
      <c r="F652" s="258"/>
      <c r="G652" s="258"/>
      <c r="H652" s="258"/>
      <c r="I652" s="258"/>
      <c r="J652" s="258"/>
      <c r="K652" s="129"/>
      <c r="L652" s="31"/>
      <c r="M652" s="129"/>
      <c r="N652" s="31"/>
      <c r="O652" s="129"/>
      <c r="P652" s="256"/>
      <c r="Q652" s="256"/>
      <c r="R652" s="260"/>
      <c r="S652" s="260"/>
      <c r="T652" s="260"/>
      <c r="U652" s="130"/>
      <c r="V652" s="130"/>
      <c r="W652" s="130"/>
      <c r="X652" s="130"/>
      <c r="Y652" s="131"/>
      <c r="Z652" s="132"/>
    </row>
    <row r="653" spans="5:26" ht="18" customHeight="1" hidden="1">
      <c r="E653" s="258"/>
      <c r="F653" s="258"/>
      <c r="G653" s="258"/>
      <c r="H653" s="258"/>
      <c r="I653" s="258"/>
      <c r="J653" s="258"/>
      <c r="K653" s="129"/>
      <c r="L653" s="31"/>
      <c r="M653" s="129"/>
      <c r="N653" s="31"/>
      <c r="O653" s="129"/>
      <c r="P653" s="256"/>
      <c r="Q653" s="256"/>
      <c r="R653" s="252"/>
      <c r="S653" s="252"/>
      <c r="T653" s="252"/>
      <c r="U653" s="122"/>
      <c r="V653" s="122"/>
      <c r="W653" s="122"/>
      <c r="X653" s="252"/>
      <c r="Y653" s="252"/>
      <c r="Z653" s="122"/>
    </row>
    <row r="654" spans="5:26" ht="18" customHeight="1" hidden="1">
      <c r="E654" s="258"/>
      <c r="F654" s="258"/>
      <c r="G654" s="258"/>
      <c r="H654" s="258"/>
      <c r="I654" s="258"/>
      <c r="J654" s="258"/>
      <c r="K654" s="129"/>
      <c r="L654" s="31"/>
      <c r="M654" s="129"/>
      <c r="N654" s="31"/>
      <c r="O654" s="129"/>
      <c r="P654" s="256"/>
      <c r="Q654" s="256"/>
      <c r="R654" s="260"/>
      <c r="S654" s="260"/>
      <c r="T654" s="260"/>
      <c r="U654" s="122"/>
      <c r="V654" s="122"/>
      <c r="W654" s="122"/>
      <c r="X654" s="255"/>
      <c r="Y654" s="255"/>
      <c r="Z654" s="132"/>
    </row>
    <row r="655" spans="5:26" ht="18" customHeight="1" hidden="1">
      <c r="E655" s="258"/>
      <c r="F655" s="258"/>
      <c r="G655" s="258"/>
      <c r="H655" s="258"/>
      <c r="I655" s="258"/>
      <c r="J655" s="258"/>
      <c r="K655" s="129"/>
      <c r="L655" s="31"/>
      <c r="M655" s="129"/>
      <c r="N655" s="31"/>
      <c r="O655" s="129"/>
      <c r="P655" s="256"/>
      <c r="Q655" s="256"/>
      <c r="R655" s="252"/>
      <c r="S655" s="252"/>
      <c r="T655" s="252"/>
      <c r="U655" s="122"/>
      <c r="V655" s="122"/>
      <c r="W655" s="122"/>
      <c r="X655" s="252"/>
      <c r="Y655" s="252"/>
      <c r="Z655" s="122"/>
    </row>
    <row r="656" spans="5:26" ht="18" customHeight="1" hidden="1">
      <c r="E656" s="258"/>
      <c r="F656" s="258"/>
      <c r="G656" s="258"/>
      <c r="H656" s="258"/>
      <c r="I656" s="258"/>
      <c r="J656" s="258"/>
      <c r="K656" s="129"/>
      <c r="L656" s="31"/>
      <c r="M656" s="129"/>
      <c r="N656" s="31"/>
      <c r="O656" s="129"/>
      <c r="P656" s="256"/>
      <c r="Q656" s="256"/>
      <c r="R656" s="260"/>
      <c r="S656" s="260"/>
      <c r="T656" s="260"/>
      <c r="U656" s="122"/>
      <c r="V656" s="122"/>
      <c r="W656" s="122"/>
      <c r="X656" s="255"/>
      <c r="Y656" s="255"/>
      <c r="Z656" s="132"/>
    </row>
    <row r="657" spans="5:26" ht="18" customHeight="1" hidden="1">
      <c r="E657" s="258"/>
      <c r="F657" s="258"/>
      <c r="G657" s="258"/>
      <c r="H657" s="258"/>
      <c r="I657" s="258"/>
      <c r="J657" s="258"/>
      <c r="K657" s="129"/>
      <c r="L657" s="31"/>
      <c r="M657" s="129"/>
      <c r="N657" s="31"/>
      <c r="O657" s="129"/>
      <c r="P657" s="256"/>
      <c r="Q657" s="256"/>
      <c r="R657" s="252"/>
      <c r="S657" s="252"/>
      <c r="T657" s="252"/>
      <c r="U657" s="122"/>
      <c r="V657" s="122"/>
      <c r="W657" s="122"/>
      <c r="X657" s="252"/>
      <c r="Y657" s="252"/>
      <c r="Z657" s="122"/>
    </row>
    <row r="658" spans="5:26" ht="18" customHeight="1" hidden="1">
      <c r="E658" s="258"/>
      <c r="F658" s="258"/>
      <c r="G658" s="258"/>
      <c r="H658" s="258"/>
      <c r="I658" s="258"/>
      <c r="J658" s="258"/>
      <c r="K658" s="129"/>
      <c r="L658" s="31"/>
      <c r="M658" s="129"/>
      <c r="N658" s="31"/>
      <c r="O658" s="129"/>
      <c r="P658" s="256"/>
      <c r="Q658" s="256"/>
      <c r="R658" s="260"/>
      <c r="S658" s="260"/>
      <c r="T658" s="260"/>
      <c r="U658" s="122"/>
      <c r="V658" s="122"/>
      <c r="W658" s="122"/>
      <c r="X658" s="255"/>
      <c r="Y658" s="255"/>
      <c r="Z658" s="132"/>
    </row>
    <row r="659" spans="5:26" ht="18" customHeight="1" hidden="1">
      <c r="E659" s="258"/>
      <c r="F659" s="258"/>
      <c r="G659" s="258"/>
      <c r="H659" s="258"/>
      <c r="I659" s="258"/>
      <c r="J659" s="258"/>
      <c r="K659" s="129"/>
      <c r="L659" s="31"/>
      <c r="M659" s="129"/>
      <c r="N659" s="31"/>
      <c r="O659" s="129"/>
      <c r="P659" s="256"/>
      <c r="Q659" s="256"/>
      <c r="R659" s="252"/>
      <c r="S659" s="252"/>
      <c r="T659" s="252"/>
      <c r="U659" s="122"/>
      <c r="V659" s="122"/>
      <c r="W659" s="122"/>
      <c r="X659" s="252"/>
      <c r="Y659" s="252"/>
      <c r="Z659" s="122"/>
    </row>
    <row r="660" spans="5:26" ht="18" customHeight="1" hidden="1">
      <c r="E660" s="258"/>
      <c r="F660" s="258"/>
      <c r="G660" s="258"/>
      <c r="H660" s="258"/>
      <c r="I660" s="258"/>
      <c r="J660" s="258"/>
      <c r="K660" s="129"/>
      <c r="L660" s="31"/>
      <c r="M660" s="129"/>
      <c r="N660" s="31"/>
      <c r="O660" s="129"/>
      <c r="P660" s="256"/>
      <c r="Q660" s="256"/>
      <c r="R660" s="260"/>
      <c r="S660" s="260"/>
      <c r="T660" s="260"/>
      <c r="U660" s="122"/>
      <c r="V660" s="122"/>
      <c r="W660" s="122"/>
      <c r="X660" s="255"/>
      <c r="Y660" s="255"/>
      <c r="Z660" s="132"/>
    </row>
    <row r="661" spans="5:26" ht="18" customHeight="1" hidden="1">
      <c r="E661" s="258"/>
      <c r="F661" s="258"/>
      <c r="G661" s="258"/>
      <c r="H661" s="258"/>
      <c r="I661" s="258"/>
      <c r="J661" s="258"/>
      <c r="K661" s="129"/>
      <c r="L661" s="31"/>
      <c r="M661" s="129"/>
      <c r="N661" s="31"/>
      <c r="O661" s="129"/>
      <c r="P661" s="256"/>
      <c r="Q661" s="256"/>
      <c r="R661" s="252"/>
      <c r="S661" s="252"/>
      <c r="T661" s="252"/>
      <c r="U661" s="122"/>
      <c r="V661" s="122"/>
      <c r="W661" s="122"/>
      <c r="X661" s="252"/>
      <c r="Y661" s="252"/>
      <c r="Z661" s="122"/>
    </row>
    <row r="662" spans="5:26" ht="18" customHeight="1" hidden="1">
      <c r="E662" s="258"/>
      <c r="F662" s="258"/>
      <c r="G662" s="258"/>
      <c r="H662" s="258"/>
      <c r="I662" s="258"/>
      <c r="J662" s="258"/>
      <c r="K662" s="129"/>
      <c r="L662" s="31"/>
      <c r="M662" s="129"/>
      <c r="N662" s="31"/>
      <c r="O662" s="129"/>
      <c r="P662" s="256"/>
      <c r="Q662" s="256"/>
      <c r="R662" s="260"/>
      <c r="S662" s="260"/>
      <c r="T662" s="260"/>
      <c r="U662" s="122"/>
      <c r="V662" s="122"/>
      <c r="W662" s="122"/>
      <c r="X662" s="255"/>
      <c r="Y662" s="255"/>
      <c r="Z662" s="132"/>
    </row>
    <row r="663" spans="5:26" ht="18" customHeight="1" hidden="1">
      <c r="E663" s="258"/>
      <c r="F663" s="258"/>
      <c r="G663" s="258"/>
      <c r="H663" s="258"/>
      <c r="I663" s="258"/>
      <c r="J663" s="258"/>
      <c r="K663" s="129"/>
      <c r="L663" s="31"/>
      <c r="M663" s="129"/>
      <c r="N663" s="31"/>
      <c r="O663" s="129"/>
      <c r="P663" s="256"/>
      <c r="Q663" s="256"/>
      <c r="R663" s="252"/>
      <c r="S663" s="252"/>
      <c r="T663" s="252"/>
      <c r="U663" s="122"/>
      <c r="V663" s="122"/>
      <c r="W663" s="122"/>
      <c r="X663" s="252"/>
      <c r="Y663" s="252"/>
      <c r="Z663" s="122"/>
    </row>
    <row r="664" spans="5:26" ht="18" customHeight="1" hidden="1">
      <c r="E664" s="258"/>
      <c r="F664" s="258"/>
      <c r="G664" s="258"/>
      <c r="H664" s="258"/>
      <c r="I664" s="258"/>
      <c r="J664" s="258"/>
      <c r="K664" s="129"/>
      <c r="L664" s="31"/>
      <c r="M664" s="129"/>
      <c r="N664" s="31"/>
      <c r="O664" s="129"/>
      <c r="P664" s="256"/>
      <c r="Q664" s="256"/>
      <c r="R664" s="260"/>
      <c r="S664" s="260"/>
      <c r="T664" s="260"/>
      <c r="U664" s="122"/>
      <c r="V664" s="122"/>
      <c r="W664" s="122"/>
      <c r="X664" s="255"/>
      <c r="Y664" s="255"/>
      <c r="Z664" s="132"/>
    </row>
    <row r="665" spans="5:26" ht="18" customHeight="1" hidden="1">
      <c r="E665" s="258"/>
      <c r="F665" s="258"/>
      <c r="G665" s="258"/>
      <c r="H665" s="258"/>
      <c r="I665" s="258"/>
      <c r="J665" s="258"/>
      <c r="K665" s="129"/>
      <c r="L665" s="31"/>
      <c r="M665" s="129"/>
      <c r="N665" s="31"/>
      <c r="O665" s="129"/>
      <c r="P665" s="256"/>
      <c r="Q665" s="256"/>
      <c r="R665" s="252"/>
      <c r="S665" s="252"/>
      <c r="T665" s="252"/>
      <c r="U665" s="122"/>
      <c r="V665" s="122"/>
      <c r="W665" s="122"/>
      <c r="X665" s="252"/>
      <c r="Y665" s="252"/>
      <c r="Z665" s="122"/>
    </row>
    <row r="666" spans="5:26" ht="18" customHeight="1" hidden="1">
      <c r="E666" s="258"/>
      <c r="F666" s="258"/>
      <c r="G666" s="258"/>
      <c r="H666" s="258"/>
      <c r="I666" s="258"/>
      <c r="J666" s="258"/>
      <c r="K666" s="129"/>
      <c r="L666" s="31"/>
      <c r="M666" s="129"/>
      <c r="N666" s="31"/>
      <c r="O666" s="129"/>
      <c r="P666" s="256"/>
      <c r="Q666" s="256"/>
      <c r="R666" s="260"/>
      <c r="S666" s="260"/>
      <c r="T666" s="260"/>
      <c r="U666" s="122"/>
      <c r="V666" s="122"/>
      <c r="W666" s="122"/>
      <c r="X666" s="255"/>
      <c r="Y666" s="255"/>
      <c r="Z666" s="132"/>
    </row>
    <row r="667" spans="5:26" ht="18" customHeight="1" hidden="1">
      <c r="E667" s="258"/>
      <c r="F667" s="258"/>
      <c r="G667" s="258"/>
      <c r="H667" s="258"/>
      <c r="I667" s="258"/>
      <c r="J667" s="258"/>
      <c r="K667" s="129"/>
      <c r="L667" s="31"/>
      <c r="M667" s="129"/>
      <c r="N667" s="31"/>
      <c r="O667" s="129"/>
      <c r="P667" s="256"/>
      <c r="Q667" s="256"/>
      <c r="R667" s="252"/>
      <c r="S667" s="252"/>
      <c r="T667" s="252"/>
      <c r="U667" s="122"/>
      <c r="V667" s="122"/>
      <c r="W667" s="122"/>
      <c r="X667" s="252"/>
      <c r="Y667" s="252"/>
      <c r="Z667" s="122"/>
    </row>
    <row r="668" spans="5:26" ht="18" customHeight="1" hidden="1">
      <c r="E668" s="258"/>
      <c r="F668" s="258"/>
      <c r="G668" s="258"/>
      <c r="H668" s="258"/>
      <c r="I668" s="258"/>
      <c r="J668" s="258"/>
      <c r="K668" s="129"/>
      <c r="L668" s="31"/>
      <c r="M668" s="129"/>
      <c r="N668" s="31"/>
      <c r="O668" s="129"/>
      <c r="P668" s="256"/>
      <c r="Q668" s="256"/>
      <c r="R668" s="260"/>
      <c r="S668" s="260"/>
      <c r="T668" s="260"/>
      <c r="U668" s="122"/>
      <c r="V668" s="122"/>
      <c r="W668" s="122"/>
      <c r="X668" s="255"/>
      <c r="Y668" s="255"/>
      <c r="Z668" s="132"/>
    </row>
    <row r="669" spans="5:26" ht="18" customHeight="1" hidden="1">
      <c r="E669" s="258"/>
      <c r="F669" s="258"/>
      <c r="G669" s="258"/>
      <c r="H669" s="258"/>
      <c r="I669" s="258"/>
      <c r="J669" s="258"/>
      <c r="K669" s="129"/>
      <c r="L669" s="63"/>
      <c r="M669" s="129"/>
      <c r="N669" s="31"/>
      <c r="O669" s="129"/>
      <c r="P669" s="256"/>
      <c r="Q669" s="256"/>
      <c r="R669" s="252"/>
      <c r="S669" s="252"/>
      <c r="T669" s="252"/>
      <c r="U669" s="122"/>
      <c r="V669" s="122"/>
      <c r="W669" s="122"/>
      <c r="X669" s="252"/>
      <c r="Y669" s="252"/>
      <c r="Z669" s="122"/>
    </row>
    <row r="670" spans="5:26" ht="18" customHeight="1" hidden="1">
      <c r="E670" s="254"/>
      <c r="F670" s="253"/>
      <c r="G670" s="253"/>
      <c r="H670" s="253"/>
      <c r="I670" s="253"/>
      <c r="J670" s="253"/>
      <c r="K670" s="254"/>
      <c r="L670" s="254"/>
      <c r="M670" s="254"/>
      <c r="N670" s="254"/>
      <c r="O670" s="254"/>
      <c r="P670" s="254"/>
      <c r="Q670" s="254"/>
      <c r="R670" s="255"/>
      <c r="S670" s="255"/>
      <c r="T670" s="255"/>
      <c r="U670" s="122"/>
      <c r="V670" s="122"/>
      <c r="W670" s="122"/>
      <c r="X670" s="252"/>
      <c r="Y670" s="252"/>
      <c r="Z670" s="132"/>
    </row>
    <row r="671" spans="5:26" ht="18" customHeight="1" hidden="1">
      <c r="E671" s="254"/>
      <c r="F671" s="253"/>
      <c r="G671" s="253"/>
      <c r="H671" s="253"/>
      <c r="I671" s="253"/>
      <c r="J671" s="253"/>
      <c r="K671" s="254"/>
      <c r="L671" s="254"/>
      <c r="M671" s="254"/>
      <c r="N671" s="254"/>
      <c r="O671" s="254"/>
      <c r="P671" s="254"/>
      <c r="Q671" s="254"/>
      <c r="R671" s="252"/>
      <c r="S671" s="252"/>
      <c r="T671" s="252"/>
      <c r="U671" s="122"/>
      <c r="V671" s="122"/>
      <c r="W671" s="122"/>
      <c r="X671" s="252"/>
      <c r="Y671" s="252"/>
      <c r="Z671" s="122"/>
    </row>
    <row r="672" ht="18" customHeight="1" hidden="1">
      <c r="Z672" s="133"/>
    </row>
    <row r="673" ht="31.5" customHeight="1" hidden="1">
      <c r="Z673" s="133"/>
    </row>
    <row r="674" ht="7.5" customHeight="1" hidden="1">
      <c r="T674" s="64"/>
    </row>
    <row r="675" ht="10.5" customHeight="1" hidden="1">
      <c r="T675" s="64"/>
    </row>
    <row r="676" ht="5.25" customHeight="1" hidden="1">
      <c r="T676" s="64"/>
    </row>
    <row r="677" ht="5.25" customHeight="1" hidden="1">
      <c r="T677" s="64"/>
    </row>
    <row r="678" ht="5.25" customHeight="1" hidden="1">
      <c r="T678" s="64"/>
    </row>
    <row r="679" ht="5.25" customHeight="1" hidden="1">
      <c r="T679" s="64"/>
    </row>
    <row r="680" spans="5:19" ht="17.25" customHeight="1" hidden="1">
      <c r="E680" s="65"/>
      <c r="O680" s="56"/>
      <c r="P680" s="56"/>
      <c r="Q680" s="56"/>
      <c r="R680" s="56"/>
      <c r="S680" s="56"/>
    </row>
    <row r="681" spans="9:21" ht="12.75" customHeight="1" hidden="1">
      <c r="I681" s="57"/>
      <c r="J681" s="57"/>
      <c r="K681" s="57"/>
      <c r="L681" s="57"/>
      <c r="M681" s="57"/>
      <c r="N681" s="57"/>
      <c r="O681" s="57"/>
      <c r="P681" s="58"/>
      <c r="Q681" s="58"/>
      <c r="R681" s="58"/>
      <c r="S681" s="58"/>
      <c r="T681" s="58"/>
      <c r="U681" s="57"/>
    </row>
    <row r="682" spans="9:21" ht="12.75" customHeight="1" hidden="1">
      <c r="I682" s="57"/>
      <c r="J682" s="57"/>
      <c r="K682" s="57"/>
      <c r="L682" s="57"/>
      <c r="M682" s="57"/>
      <c r="N682" s="57"/>
      <c r="O682" s="57"/>
      <c r="P682" s="58"/>
      <c r="Q682" s="58"/>
      <c r="R682" s="58"/>
      <c r="S682" s="58"/>
      <c r="T682" s="58"/>
      <c r="U682" s="57"/>
    </row>
    <row r="683" spans="9:21" ht="12.75" customHeight="1" hidden="1">
      <c r="I683" s="57"/>
      <c r="J683" s="57"/>
      <c r="K683" s="57"/>
      <c r="L683" s="57"/>
      <c r="M683" s="57"/>
      <c r="N683" s="57"/>
      <c r="O683" s="57"/>
      <c r="P683" s="57"/>
      <c r="Q683" s="57"/>
      <c r="R683" s="57"/>
      <c r="S683" s="57"/>
      <c r="T683" s="57"/>
      <c r="U683" s="57"/>
    </row>
    <row r="684" spans="9:21" ht="6" customHeight="1" hidden="1">
      <c r="I684" s="57"/>
      <c r="J684" s="57"/>
      <c r="K684" s="57"/>
      <c r="L684" s="57"/>
      <c r="M684" s="57"/>
      <c r="N684" s="57"/>
      <c r="O684" s="57"/>
      <c r="P684" s="57"/>
      <c r="Q684" s="57"/>
      <c r="R684" s="57"/>
      <c r="S684" s="57"/>
      <c r="T684" s="57"/>
      <c r="U684" s="57"/>
    </row>
    <row r="685" spans="5:26" ht="12.75" customHeight="1" hidden="1">
      <c r="E685" s="261"/>
      <c r="F685" s="262"/>
      <c r="G685" s="262"/>
      <c r="H685" s="60"/>
      <c r="I685" s="262"/>
      <c r="J685" s="262"/>
      <c r="K685" s="262"/>
      <c r="L685" s="262"/>
      <c r="M685" s="262"/>
      <c r="N685" s="262"/>
      <c r="O685" s="262"/>
      <c r="P685" s="262"/>
      <c r="Q685" s="262"/>
      <c r="R685" s="262"/>
      <c r="S685" s="262"/>
      <c r="V685" s="31"/>
      <c r="W685" s="31"/>
      <c r="X685" s="31"/>
      <c r="Z685" s="268"/>
    </row>
    <row r="686" spans="5:26" ht="13.5" customHeight="1" hidden="1">
      <c r="E686" s="261"/>
      <c r="F686" s="263"/>
      <c r="G686" s="263"/>
      <c r="H686" s="263"/>
      <c r="I686" s="263"/>
      <c r="J686" s="263"/>
      <c r="K686" s="263"/>
      <c r="L686" s="263"/>
      <c r="M686" s="263"/>
      <c r="N686" s="263"/>
      <c r="O686" s="263"/>
      <c r="P686" s="263"/>
      <c r="Q686" s="263"/>
      <c r="R686" s="263"/>
      <c r="S686" s="263"/>
      <c r="V686" s="31"/>
      <c r="W686" s="31"/>
      <c r="X686" s="31"/>
      <c r="Z686" s="268"/>
    </row>
    <row r="687" spans="5:26" ht="9" customHeight="1" hidden="1">
      <c r="E687" s="261"/>
      <c r="F687" s="263"/>
      <c r="G687" s="263"/>
      <c r="H687" s="263"/>
      <c r="I687" s="263"/>
      <c r="J687" s="263"/>
      <c r="K687" s="263"/>
      <c r="L687" s="263"/>
      <c r="M687" s="263"/>
      <c r="N687" s="263"/>
      <c r="O687" s="263"/>
      <c r="P687" s="263"/>
      <c r="Q687" s="263"/>
      <c r="R687" s="263"/>
      <c r="S687" s="263"/>
      <c r="V687" s="31"/>
      <c r="W687" s="31"/>
      <c r="X687" s="31"/>
      <c r="Z687" s="268"/>
    </row>
    <row r="688" spans="5:19" ht="6" customHeight="1" hidden="1">
      <c r="E688" s="261"/>
      <c r="F688" s="263"/>
      <c r="G688" s="263"/>
      <c r="H688" s="263"/>
      <c r="I688" s="263"/>
      <c r="J688" s="263"/>
      <c r="K688" s="263"/>
      <c r="L688" s="263"/>
      <c r="M688" s="263"/>
      <c r="N688" s="263"/>
      <c r="O688" s="263"/>
      <c r="P688" s="263"/>
      <c r="Q688" s="263"/>
      <c r="R688" s="263"/>
      <c r="S688" s="263"/>
    </row>
    <row r="689" spans="5:26" ht="15" customHeight="1" hidden="1">
      <c r="E689" s="256"/>
      <c r="F689" s="256"/>
      <c r="G689" s="256"/>
      <c r="H689" s="256"/>
      <c r="I689" s="256"/>
      <c r="J689" s="256"/>
      <c r="K689" s="256"/>
      <c r="L689" s="256"/>
      <c r="M689" s="256"/>
      <c r="N689" s="256"/>
      <c r="O689" s="256"/>
      <c r="P689" s="256"/>
      <c r="Q689" s="256"/>
      <c r="R689" s="66"/>
      <c r="S689" s="65"/>
      <c r="T689" s="65"/>
      <c r="U689" s="264"/>
      <c r="V689" s="264"/>
      <c r="W689" s="104"/>
      <c r="X689" s="65"/>
      <c r="Y689" s="65"/>
      <c r="Z689" s="66"/>
    </row>
    <row r="690" spans="5:26" ht="13.5" customHeight="1" hidden="1">
      <c r="E690" s="256"/>
      <c r="F690" s="256"/>
      <c r="G690" s="256"/>
      <c r="H690" s="256"/>
      <c r="I690" s="256"/>
      <c r="J690" s="256"/>
      <c r="K690" s="256"/>
      <c r="L690" s="256"/>
      <c r="M690" s="256"/>
      <c r="N690" s="256"/>
      <c r="O690" s="256"/>
      <c r="P690" s="256"/>
      <c r="Q690" s="256"/>
      <c r="R690" s="265"/>
      <c r="S690" s="265"/>
      <c r="T690" s="265"/>
      <c r="U690" s="266"/>
      <c r="V690" s="267"/>
      <c r="W690" s="134"/>
      <c r="X690" s="262"/>
      <c r="Y690" s="262"/>
      <c r="Z690" s="31"/>
    </row>
    <row r="691" spans="5:26" ht="13.5" customHeight="1" hidden="1">
      <c r="E691" s="256"/>
      <c r="F691" s="256"/>
      <c r="G691" s="256"/>
      <c r="H691" s="256"/>
      <c r="I691" s="256"/>
      <c r="J691" s="256"/>
      <c r="K691" s="256"/>
      <c r="L691" s="256"/>
      <c r="M691" s="256"/>
      <c r="N691" s="256"/>
      <c r="O691" s="256"/>
      <c r="P691" s="256"/>
      <c r="Q691" s="256"/>
      <c r="R691" s="265"/>
      <c r="S691" s="265"/>
      <c r="T691" s="265"/>
      <c r="U691" s="266"/>
      <c r="V691" s="267"/>
      <c r="W691" s="134"/>
      <c r="X691" s="262"/>
      <c r="Y691" s="262"/>
      <c r="Z691" s="135"/>
    </row>
    <row r="692" spans="5:26" ht="18" customHeight="1" hidden="1">
      <c r="E692" s="258"/>
      <c r="F692" s="258"/>
      <c r="G692" s="258"/>
      <c r="H692" s="258"/>
      <c r="I692" s="258"/>
      <c r="J692" s="258"/>
      <c r="K692" s="129"/>
      <c r="L692" s="31"/>
      <c r="M692" s="129"/>
      <c r="N692" s="31"/>
      <c r="O692" s="129"/>
      <c r="P692" s="256"/>
      <c r="Q692" s="256"/>
      <c r="R692" s="260"/>
      <c r="S692" s="260"/>
      <c r="T692" s="260"/>
      <c r="U692" s="130"/>
      <c r="V692" s="130"/>
      <c r="W692" s="130"/>
      <c r="X692" s="130"/>
      <c r="Y692" s="131"/>
      <c r="Z692" s="132"/>
    </row>
    <row r="693" spans="5:26" ht="18" customHeight="1" hidden="1">
      <c r="E693" s="258"/>
      <c r="F693" s="258"/>
      <c r="G693" s="258"/>
      <c r="H693" s="258"/>
      <c r="I693" s="258"/>
      <c r="J693" s="258"/>
      <c r="K693" s="129"/>
      <c r="L693" s="31"/>
      <c r="M693" s="129"/>
      <c r="N693" s="31"/>
      <c r="O693" s="129"/>
      <c r="P693" s="256"/>
      <c r="Q693" s="256"/>
      <c r="R693" s="252"/>
      <c r="S693" s="252"/>
      <c r="T693" s="252"/>
      <c r="U693" s="122"/>
      <c r="V693" s="122"/>
      <c r="W693" s="122"/>
      <c r="X693" s="252"/>
      <c r="Y693" s="252"/>
      <c r="Z693" s="122"/>
    </row>
    <row r="694" spans="5:26" ht="18" customHeight="1" hidden="1">
      <c r="E694" s="258"/>
      <c r="F694" s="258"/>
      <c r="G694" s="258"/>
      <c r="H694" s="258"/>
      <c r="I694" s="258"/>
      <c r="J694" s="258"/>
      <c r="K694" s="129"/>
      <c r="L694" s="31"/>
      <c r="M694" s="129"/>
      <c r="N694" s="31"/>
      <c r="O694" s="129"/>
      <c r="P694" s="256"/>
      <c r="Q694" s="256"/>
      <c r="R694" s="260"/>
      <c r="S694" s="260"/>
      <c r="T694" s="260"/>
      <c r="U694" s="122"/>
      <c r="V694" s="122"/>
      <c r="W694" s="122"/>
      <c r="X694" s="255"/>
      <c r="Y694" s="255"/>
      <c r="Z694" s="132"/>
    </row>
    <row r="695" spans="5:26" ht="18" customHeight="1" hidden="1">
      <c r="E695" s="258"/>
      <c r="F695" s="258"/>
      <c r="G695" s="258"/>
      <c r="H695" s="258"/>
      <c r="I695" s="258"/>
      <c r="J695" s="258"/>
      <c r="K695" s="129"/>
      <c r="L695" s="31"/>
      <c r="M695" s="129"/>
      <c r="N695" s="31"/>
      <c r="O695" s="129"/>
      <c r="P695" s="256"/>
      <c r="Q695" s="256"/>
      <c r="R695" s="252"/>
      <c r="S695" s="252"/>
      <c r="T695" s="252"/>
      <c r="U695" s="122"/>
      <c r="V695" s="122"/>
      <c r="W695" s="122"/>
      <c r="X695" s="252"/>
      <c r="Y695" s="252"/>
      <c r="Z695" s="122"/>
    </row>
    <row r="696" spans="5:26" ht="18" customHeight="1" hidden="1">
      <c r="E696" s="258"/>
      <c r="F696" s="258"/>
      <c r="G696" s="258"/>
      <c r="H696" s="258"/>
      <c r="I696" s="258"/>
      <c r="J696" s="258"/>
      <c r="K696" s="129"/>
      <c r="L696" s="31"/>
      <c r="M696" s="129"/>
      <c r="N696" s="31"/>
      <c r="O696" s="129"/>
      <c r="P696" s="256"/>
      <c r="Q696" s="256"/>
      <c r="R696" s="260"/>
      <c r="S696" s="260"/>
      <c r="T696" s="260"/>
      <c r="U696" s="122"/>
      <c r="V696" s="122"/>
      <c r="W696" s="122"/>
      <c r="X696" s="255"/>
      <c r="Y696" s="255"/>
      <c r="Z696" s="132"/>
    </row>
    <row r="697" spans="5:26" ht="18" customHeight="1" hidden="1">
      <c r="E697" s="258"/>
      <c r="F697" s="258"/>
      <c r="G697" s="258"/>
      <c r="H697" s="258"/>
      <c r="I697" s="258"/>
      <c r="J697" s="258"/>
      <c r="K697" s="129"/>
      <c r="L697" s="31"/>
      <c r="M697" s="129"/>
      <c r="N697" s="31"/>
      <c r="O697" s="129"/>
      <c r="P697" s="256"/>
      <c r="Q697" s="256"/>
      <c r="R697" s="252"/>
      <c r="S697" s="252"/>
      <c r="T697" s="252"/>
      <c r="U697" s="122"/>
      <c r="V697" s="122"/>
      <c r="W697" s="122"/>
      <c r="X697" s="252"/>
      <c r="Y697" s="252"/>
      <c r="Z697" s="122"/>
    </row>
    <row r="698" spans="5:26" ht="18" customHeight="1" hidden="1">
      <c r="E698" s="258"/>
      <c r="F698" s="258"/>
      <c r="G698" s="258"/>
      <c r="H698" s="258"/>
      <c r="I698" s="258"/>
      <c r="J698" s="258"/>
      <c r="K698" s="129"/>
      <c r="L698" s="31"/>
      <c r="M698" s="129"/>
      <c r="N698" s="31"/>
      <c r="O698" s="129"/>
      <c r="P698" s="256"/>
      <c r="Q698" s="256"/>
      <c r="R698" s="260"/>
      <c r="S698" s="260"/>
      <c r="T698" s="260"/>
      <c r="U698" s="122"/>
      <c r="V698" s="122"/>
      <c r="W698" s="122"/>
      <c r="X698" s="255"/>
      <c r="Y698" s="255"/>
      <c r="Z698" s="132"/>
    </row>
    <row r="699" spans="5:26" ht="18" customHeight="1" hidden="1">
      <c r="E699" s="258"/>
      <c r="F699" s="258"/>
      <c r="G699" s="258"/>
      <c r="H699" s="258"/>
      <c r="I699" s="258"/>
      <c r="J699" s="258"/>
      <c r="K699" s="129"/>
      <c r="L699" s="31"/>
      <c r="M699" s="129"/>
      <c r="N699" s="31"/>
      <c r="O699" s="129"/>
      <c r="P699" s="256"/>
      <c r="Q699" s="256"/>
      <c r="R699" s="252"/>
      <c r="S699" s="252"/>
      <c r="T699" s="252"/>
      <c r="U699" s="122"/>
      <c r="V699" s="122"/>
      <c r="W699" s="122"/>
      <c r="X699" s="252"/>
      <c r="Y699" s="252"/>
      <c r="Z699" s="122"/>
    </row>
    <row r="700" spans="5:26" ht="18" customHeight="1" hidden="1">
      <c r="E700" s="258"/>
      <c r="F700" s="258"/>
      <c r="G700" s="258"/>
      <c r="H700" s="258"/>
      <c r="I700" s="258"/>
      <c r="J700" s="258"/>
      <c r="K700" s="129"/>
      <c r="L700" s="31"/>
      <c r="M700" s="129"/>
      <c r="N700" s="31"/>
      <c r="O700" s="129"/>
      <c r="P700" s="256"/>
      <c r="Q700" s="256"/>
      <c r="R700" s="260"/>
      <c r="S700" s="260"/>
      <c r="T700" s="260"/>
      <c r="U700" s="122"/>
      <c r="V700" s="122"/>
      <c r="W700" s="122"/>
      <c r="X700" s="255"/>
      <c r="Y700" s="255"/>
      <c r="Z700" s="132"/>
    </row>
    <row r="701" spans="5:26" ht="18" customHeight="1" hidden="1">
      <c r="E701" s="258"/>
      <c r="F701" s="258"/>
      <c r="G701" s="258"/>
      <c r="H701" s="258"/>
      <c r="I701" s="258"/>
      <c r="J701" s="258"/>
      <c r="K701" s="129"/>
      <c r="L701" s="31"/>
      <c r="M701" s="129"/>
      <c r="N701" s="31"/>
      <c r="O701" s="129"/>
      <c r="P701" s="256"/>
      <c r="Q701" s="256"/>
      <c r="R701" s="252"/>
      <c r="S701" s="252"/>
      <c r="T701" s="252"/>
      <c r="U701" s="122"/>
      <c r="V701" s="122"/>
      <c r="W701" s="122"/>
      <c r="X701" s="252"/>
      <c r="Y701" s="252"/>
      <c r="Z701" s="122"/>
    </row>
    <row r="702" spans="5:26" ht="18" customHeight="1" hidden="1">
      <c r="E702" s="258"/>
      <c r="F702" s="258"/>
      <c r="G702" s="258"/>
      <c r="H702" s="258"/>
      <c r="I702" s="258"/>
      <c r="J702" s="258"/>
      <c r="K702" s="129"/>
      <c r="L702" s="31"/>
      <c r="M702" s="129"/>
      <c r="N702" s="31"/>
      <c r="O702" s="129"/>
      <c r="P702" s="256"/>
      <c r="Q702" s="256"/>
      <c r="R702" s="260"/>
      <c r="S702" s="260"/>
      <c r="T702" s="260"/>
      <c r="U702" s="122"/>
      <c r="V702" s="122"/>
      <c r="W702" s="122"/>
      <c r="X702" s="255"/>
      <c r="Y702" s="255"/>
      <c r="Z702" s="132"/>
    </row>
    <row r="703" spans="5:26" ht="18" customHeight="1" hidden="1">
      <c r="E703" s="258"/>
      <c r="F703" s="258"/>
      <c r="G703" s="258"/>
      <c r="H703" s="258"/>
      <c r="I703" s="258"/>
      <c r="J703" s="258"/>
      <c r="K703" s="129"/>
      <c r="L703" s="31"/>
      <c r="M703" s="129"/>
      <c r="N703" s="31"/>
      <c r="O703" s="129"/>
      <c r="P703" s="256"/>
      <c r="Q703" s="256"/>
      <c r="R703" s="252"/>
      <c r="S703" s="252"/>
      <c r="T703" s="252"/>
      <c r="U703" s="122"/>
      <c r="V703" s="122"/>
      <c r="W703" s="122"/>
      <c r="X703" s="252"/>
      <c r="Y703" s="252"/>
      <c r="Z703" s="122"/>
    </row>
    <row r="704" spans="5:26" ht="18" customHeight="1" hidden="1">
      <c r="E704" s="258"/>
      <c r="F704" s="258"/>
      <c r="G704" s="258"/>
      <c r="H704" s="258"/>
      <c r="I704" s="258"/>
      <c r="J704" s="258"/>
      <c r="K704" s="129"/>
      <c r="L704" s="31"/>
      <c r="M704" s="129"/>
      <c r="N704" s="31"/>
      <c r="O704" s="129"/>
      <c r="P704" s="256"/>
      <c r="Q704" s="256"/>
      <c r="R704" s="260"/>
      <c r="S704" s="260"/>
      <c r="T704" s="260"/>
      <c r="U704" s="122"/>
      <c r="V704" s="122"/>
      <c r="W704" s="122"/>
      <c r="X704" s="255"/>
      <c r="Y704" s="255"/>
      <c r="Z704" s="132"/>
    </row>
    <row r="705" spans="5:26" ht="18" customHeight="1" hidden="1">
      <c r="E705" s="258"/>
      <c r="F705" s="258"/>
      <c r="G705" s="258"/>
      <c r="H705" s="258"/>
      <c r="I705" s="258"/>
      <c r="J705" s="258"/>
      <c r="K705" s="129"/>
      <c r="L705" s="31"/>
      <c r="M705" s="129"/>
      <c r="N705" s="31"/>
      <c r="O705" s="129"/>
      <c r="P705" s="256"/>
      <c r="Q705" s="256"/>
      <c r="R705" s="252"/>
      <c r="S705" s="252"/>
      <c r="T705" s="252"/>
      <c r="U705" s="122"/>
      <c r="V705" s="122"/>
      <c r="W705" s="122"/>
      <c r="X705" s="252"/>
      <c r="Y705" s="252"/>
      <c r="Z705" s="122"/>
    </row>
    <row r="706" spans="5:26" ht="18" customHeight="1" hidden="1">
      <c r="E706" s="258"/>
      <c r="F706" s="258"/>
      <c r="G706" s="258"/>
      <c r="H706" s="258"/>
      <c r="I706" s="258"/>
      <c r="J706" s="258"/>
      <c r="K706" s="129"/>
      <c r="L706" s="31"/>
      <c r="M706" s="129"/>
      <c r="N706" s="31"/>
      <c r="O706" s="129"/>
      <c r="P706" s="256"/>
      <c r="Q706" s="256"/>
      <c r="R706" s="260"/>
      <c r="S706" s="260"/>
      <c r="T706" s="260"/>
      <c r="U706" s="122"/>
      <c r="V706" s="122"/>
      <c r="W706" s="122"/>
      <c r="X706" s="255"/>
      <c r="Y706" s="255"/>
      <c r="Z706" s="132"/>
    </row>
    <row r="707" spans="5:26" ht="18" customHeight="1" hidden="1">
      <c r="E707" s="258"/>
      <c r="F707" s="258"/>
      <c r="G707" s="258"/>
      <c r="H707" s="258"/>
      <c r="I707" s="258"/>
      <c r="J707" s="258"/>
      <c r="K707" s="129"/>
      <c r="L707" s="31"/>
      <c r="M707" s="129"/>
      <c r="N707" s="31"/>
      <c r="O707" s="129"/>
      <c r="P707" s="256"/>
      <c r="Q707" s="256"/>
      <c r="R707" s="252"/>
      <c r="S707" s="252"/>
      <c r="T707" s="252"/>
      <c r="U707" s="122"/>
      <c r="V707" s="122"/>
      <c r="W707" s="122"/>
      <c r="X707" s="252"/>
      <c r="Y707" s="252"/>
      <c r="Z707" s="122"/>
    </row>
    <row r="708" spans="5:26" ht="18" customHeight="1" hidden="1">
      <c r="E708" s="258"/>
      <c r="F708" s="258"/>
      <c r="G708" s="258"/>
      <c r="H708" s="258"/>
      <c r="I708" s="258"/>
      <c r="J708" s="258"/>
      <c r="K708" s="129"/>
      <c r="L708" s="31"/>
      <c r="M708" s="129"/>
      <c r="N708" s="31"/>
      <c r="O708" s="129"/>
      <c r="P708" s="256"/>
      <c r="Q708" s="256"/>
      <c r="R708" s="260"/>
      <c r="S708" s="260"/>
      <c r="T708" s="260"/>
      <c r="U708" s="122"/>
      <c r="V708" s="122"/>
      <c r="W708" s="122"/>
      <c r="X708" s="255"/>
      <c r="Y708" s="255"/>
      <c r="Z708" s="132"/>
    </row>
    <row r="709" spans="5:26" ht="18" customHeight="1" hidden="1">
      <c r="E709" s="258"/>
      <c r="F709" s="258"/>
      <c r="G709" s="258"/>
      <c r="H709" s="258"/>
      <c r="I709" s="258"/>
      <c r="J709" s="258"/>
      <c r="K709" s="129"/>
      <c r="L709" s="63"/>
      <c r="M709" s="129"/>
      <c r="N709" s="31"/>
      <c r="O709" s="129"/>
      <c r="P709" s="256"/>
      <c r="Q709" s="256"/>
      <c r="R709" s="252"/>
      <c r="S709" s="252"/>
      <c r="T709" s="252"/>
      <c r="U709" s="122"/>
      <c r="V709" s="122"/>
      <c r="W709" s="122"/>
      <c r="X709" s="252"/>
      <c r="Y709" s="252"/>
      <c r="Z709" s="122"/>
    </row>
    <row r="710" spans="5:26" ht="18" customHeight="1" hidden="1">
      <c r="E710" s="254"/>
      <c r="F710" s="253"/>
      <c r="G710" s="253"/>
      <c r="H710" s="253"/>
      <c r="I710" s="253"/>
      <c r="J710" s="253"/>
      <c r="K710" s="254"/>
      <c r="L710" s="254"/>
      <c r="M710" s="254"/>
      <c r="N710" s="254"/>
      <c r="O710" s="254"/>
      <c r="P710" s="254"/>
      <c r="Q710" s="254"/>
      <c r="R710" s="255"/>
      <c r="S710" s="255"/>
      <c r="T710" s="255"/>
      <c r="U710" s="122"/>
      <c r="V710" s="122"/>
      <c r="W710" s="122"/>
      <c r="X710" s="252"/>
      <c r="Y710" s="252"/>
      <c r="Z710" s="132"/>
    </row>
    <row r="711" spans="5:26" ht="18" customHeight="1" hidden="1">
      <c r="E711" s="254"/>
      <c r="F711" s="253"/>
      <c r="G711" s="253"/>
      <c r="H711" s="253"/>
      <c r="I711" s="253"/>
      <c r="J711" s="253"/>
      <c r="K711" s="254"/>
      <c r="L711" s="254"/>
      <c r="M711" s="254"/>
      <c r="N711" s="254"/>
      <c r="O711" s="254"/>
      <c r="P711" s="254"/>
      <c r="Q711" s="254"/>
      <c r="R711" s="252"/>
      <c r="S711" s="252"/>
      <c r="T711" s="252"/>
      <c r="U711" s="122"/>
      <c r="V711" s="122"/>
      <c r="W711" s="122"/>
      <c r="X711" s="252"/>
      <c r="Y711" s="252"/>
      <c r="Z711" s="122"/>
    </row>
    <row r="712" ht="18" customHeight="1" hidden="1">
      <c r="Z712" s="133"/>
    </row>
    <row r="713" ht="31.5" customHeight="1" hidden="1">
      <c r="Z713" s="133"/>
    </row>
    <row r="714" ht="7.5" customHeight="1" hidden="1">
      <c r="T714" s="64"/>
    </row>
    <row r="715" ht="10.5" customHeight="1" hidden="1">
      <c r="T715" s="64"/>
    </row>
    <row r="716" ht="5.25" customHeight="1" hidden="1">
      <c r="T716" s="64"/>
    </row>
    <row r="717" ht="5.25" customHeight="1" hidden="1">
      <c r="T717" s="64"/>
    </row>
    <row r="718" ht="5.25" customHeight="1" hidden="1">
      <c r="T718" s="64"/>
    </row>
    <row r="719" ht="5.25" customHeight="1" hidden="1">
      <c r="T719" s="64"/>
    </row>
    <row r="720" spans="5:19" ht="17.25" customHeight="1" hidden="1">
      <c r="E720" s="65"/>
      <c r="O720" s="56"/>
      <c r="P720" s="56"/>
      <c r="Q720" s="56"/>
      <c r="R720" s="56"/>
      <c r="S720" s="56"/>
    </row>
    <row r="721" spans="9:21" ht="12.75" customHeight="1" hidden="1">
      <c r="I721" s="57"/>
      <c r="J721" s="57"/>
      <c r="K721" s="57"/>
      <c r="L721" s="57"/>
      <c r="M721" s="57"/>
      <c r="N721" s="57"/>
      <c r="O721" s="57"/>
      <c r="P721" s="58"/>
      <c r="Q721" s="58"/>
      <c r="R721" s="58"/>
      <c r="S721" s="58"/>
      <c r="T721" s="58"/>
      <c r="U721" s="57"/>
    </row>
    <row r="722" spans="9:21" ht="12.75" customHeight="1" hidden="1">
      <c r="I722" s="57"/>
      <c r="J722" s="57"/>
      <c r="K722" s="57"/>
      <c r="L722" s="57"/>
      <c r="M722" s="57"/>
      <c r="N722" s="57"/>
      <c r="O722" s="57"/>
      <c r="P722" s="58"/>
      <c r="Q722" s="58"/>
      <c r="R722" s="58"/>
      <c r="S722" s="58"/>
      <c r="T722" s="58"/>
      <c r="U722" s="57"/>
    </row>
    <row r="723" spans="9:21" ht="12.75" customHeight="1" hidden="1">
      <c r="I723" s="57"/>
      <c r="J723" s="57"/>
      <c r="K723" s="57"/>
      <c r="L723" s="57"/>
      <c r="M723" s="57"/>
      <c r="N723" s="57"/>
      <c r="O723" s="57"/>
      <c r="P723" s="57"/>
      <c r="Q723" s="57"/>
      <c r="R723" s="57"/>
      <c r="S723" s="57"/>
      <c r="T723" s="57"/>
      <c r="U723" s="57"/>
    </row>
    <row r="724" spans="9:21" ht="6" customHeight="1" hidden="1">
      <c r="I724" s="57"/>
      <c r="J724" s="57"/>
      <c r="K724" s="57"/>
      <c r="L724" s="57"/>
      <c r="M724" s="57"/>
      <c r="N724" s="57"/>
      <c r="O724" s="57"/>
      <c r="P724" s="57"/>
      <c r="Q724" s="57"/>
      <c r="R724" s="57"/>
      <c r="S724" s="57"/>
      <c r="T724" s="57"/>
      <c r="U724" s="57"/>
    </row>
    <row r="725" spans="5:26" ht="12.75" customHeight="1" hidden="1">
      <c r="E725" s="261"/>
      <c r="F725" s="262"/>
      <c r="G725" s="262"/>
      <c r="H725" s="60"/>
      <c r="I725" s="262"/>
      <c r="J725" s="262"/>
      <c r="K725" s="262"/>
      <c r="L725" s="262"/>
      <c r="M725" s="262"/>
      <c r="N725" s="262"/>
      <c r="O725" s="262"/>
      <c r="P725" s="262"/>
      <c r="Q725" s="262"/>
      <c r="R725" s="262"/>
      <c r="S725" s="262"/>
      <c r="V725" s="31"/>
      <c r="W725" s="31"/>
      <c r="X725" s="31"/>
      <c r="Z725" s="268"/>
    </row>
    <row r="726" spans="5:26" ht="13.5" customHeight="1" hidden="1">
      <c r="E726" s="261"/>
      <c r="F726" s="263"/>
      <c r="G726" s="263"/>
      <c r="H726" s="263"/>
      <c r="I726" s="263"/>
      <c r="J726" s="263"/>
      <c r="K726" s="263"/>
      <c r="L726" s="263"/>
      <c r="M726" s="263"/>
      <c r="N726" s="263"/>
      <c r="O726" s="263"/>
      <c r="P726" s="263"/>
      <c r="Q726" s="263"/>
      <c r="R726" s="263"/>
      <c r="S726" s="263"/>
      <c r="V726" s="31"/>
      <c r="W726" s="31"/>
      <c r="X726" s="31"/>
      <c r="Z726" s="268"/>
    </row>
    <row r="727" spans="5:26" ht="9" customHeight="1" hidden="1">
      <c r="E727" s="261"/>
      <c r="F727" s="263"/>
      <c r="G727" s="263"/>
      <c r="H727" s="263"/>
      <c r="I727" s="263"/>
      <c r="J727" s="263"/>
      <c r="K727" s="263"/>
      <c r="L727" s="263"/>
      <c r="M727" s="263"/>
      <c r="N727" s="263"/>
      <c r="O727" s="263"/>
      <c r="P727" s="263"/>
      <c r="Q727" s="263"/>
      <c r="R727" s="263"/>
      <c r="S727" s="263"/>
      <c r="V727" s="31"/>
      <c r="W727" s="31"/>
      <c r="X727" s="31"/>
      <c r="Z727" s="268"/>
    </row>
    <row r="728" spans="5:19" ht="6" customHeight="1" hidden="1">
      <c r="E728" s="261"/>
      <c r="F728" s="263"/>
      <c r="G728" s="263"/>
      <c r="H728" s="263"/>
      <c r="I728" s="263"/>
      <c r="J728" s="263"/>
      <c r="K728" s="263"/>
      <c r="L728" s="263"/>
      <c r="M728" s="263"/>
      <c r="N728" s="263"/>
      <c r="O728" s="263"/>
      <c r="P728" s="263"/>
      <c r="Q728" s="263"/>
      <c r="R728" s="263"/>
      <c r="S728" s="263"/>
    </row>
    <row r="729" spans="5:26" ht="15" customHeight="1" hidden="1">
      <c r="E729" s="256"/>
      <c r="F729" s="256"/>
      <c r="G729" s="256"/>
      <c r="H729" s="256"/>
      <c r="I729" s="256"/>
      <c r="J729" s="256"/>
      <c r="K729" s="256"/>
      <c r="L729" s="256"/>
      <c r="M729" s="256"/>
      <c r="N729" s="256"/>
      <c r="O729" s="256"/>
      <c r="P729" s="256"/>
      <c r="Q729" s="256"/>
      <c r="R729" s="66"/>
      <c r="S729" s="65"/>
      <c r="T729" s="65"/>
      <c r="U729" s="264"/>
      <c r="V729" s="264"/>
      <c r="W729" s="104"/>
      <c r="X729" s="65"/>
      <c r="Y729" s="65"/>
      <c r="Z729" s="66"/>
    </row>
    <row r="730" spans="5:26" ht="13.5" customHeight="1" hidden="1">
      <c r="E730" s="256"/>
      <c r="F730" s="256"/>
      <c r="G730" s="256"/>
      <c r="H730" s="256"/>
      <c r="I730" s="256"/>
      <c r="J730" s="256"/>
      <c r="K730" s="256"/>
      <c r="L730" s="256"/>
      <c r="M730" s="256"/>
      <c r="N730" s="256"/>
      <c r="O730" s="256"/>
      <c r="P730" s="256"/>
      <c r="Q730" s="256"/>
      <c r="R730" s="265"/>
      <c r="S730" s="265"/>
      <c r="T730" s="265"/>
      <c r="U730" s="266"/>
      <c r="V730" s="267"/>
      <c r="W730" s="134"/>
      <c r="X730" s="262"/>
      <c r="Y730" s="262"/>
      <c r="Z730" s="31"/>
    </row>
    <row r="731" spans="5:26" ht="13.5" customHeight="1" hidden="1">
      <c r="E731" s="256"/>
      <c r="F731" s="256"/>
      <c r="G731" s="256"/>
      <c r="H731" s="256"/>
      <c r="I731" s="256"/>
      <c r="J731" s="256"/>
      <c r="K731" s="256"/>
      <c r="L731" s="256"/>
      <c r="M731" s="256"/>
      <c r="N731" s="256"/>
      <c r="O731" s="256"/>
      <c r="P731" s="256"/>
      <c r="Q731" s="256"/>
      <c r="R731" s="265"/>
      <c r="S731" s="265"/>
      <c r="T731" s="265"/>
      <c r="U731" s="266"/>
      <c r="V731" s="267"/>
      <c r="W731" s="134"/>
      <c r="X731" s="262"/>
      <c r="Y731" s="262"/>
      <c r="Z731" s="135"/>
    </row>
    <row r="732" spans="5:26" ht="18" customHeight="1" hidden="1">
      <c r="E732" s="258"/>
      <c r="F732" s="258"/>
      <c r="G732" s="258"/>
      <c r="H732" s="258"/>
      <c r="I732" s="258"/>
      <c r="J732" s="258"/>
      <c r="K732" s="129"/>
      <c r="L732" s="31"/>
      <c r="M732" s="129"/>
      <c r="N732" s="31"/>
      <c r="O732" s="129"/>
      <c r="P732" s="256"/>
      <c r="Q732" s="256"/>
      <c r="R732" s="260"/>
      <c r="S732" s="260"/>
      <c r="T732" s="260"/>
      <c r="U732" s="130"/>
      <c r="V732" s="130"/>
      <c r="W732" s="130"/>
      <c r="X732" s="130"/>
      <c r="Y732" s="131"/>
      <c r="Z732" s="132"/>
    </row>
    <row r="733" spans="5:26" ht="18" customHeight="1" hidden="1">
      <c r="E733" s="258"/>
      <c r="F733" s="258"/>
      <c r="G733" s="258"/>
      <c r="H733" s="258"/>
      <c r="I733" s="258"/>
      <c r="J733" s="258"/>
      <c r="K733" s="129"/>
      <c r="L733" s="31"/>
      <c r="M733" s="129"/>
      <c r="N733" s="31"/>
      <c r="O733" s="129"/>
      <c r="P733" s="256"/>
      <c r="Q733" s="256"/>
      <c r="R733" s="252"/>
      <c r="S733" s="252"/>
      <c r="T733" s="252"/>
      <c r="U733" s="122"/>
      <c r="V733" s="122"/>
      <c r="W733" s="122"/>
      <c r="X733" s="252"/>
      <c r="Y733" s="252"/>
      <c r="Z733" s="122"/>
    </row>
    <row r="734" spans="5:26" ht="18" customHeight="1" hidden="1">
      <c r="E734" s="258"/>
      <c r="F734" s="258"/>
      <c r="G734" s="258"/>
      <c r="H734" s="258"/>
      <c r="I734" s="258"/>
      <c r="J734" s="258"/>
      <c r="K734" s="129"/>
      <c r="L734" s="31"/>
      <c r="M734" s="129"/>
      <c r="N734" s="31"/>
      <c r="O734" s="129"/>
      <c r="P734" s="256"/>
      <c r="Q734" s="256"/>
      <c r="R734" s="260"/>
      <c r="S734" s="260"/>
      <c r="T734" s="260"/>
      <c r="U734" s="122"/>
      <c r="V734" s="122"/>
      <c r="W734" s="122"/>
      <c r="X734" s="255"/>
      <c r="Y734" s="255"/>
      <c r="Z734" s="132"/>
    </row>
    <row r="735" spans="5:26" ht="18" customHeight="1" hidden="1">
      <c r="E735" s="258"/>
      <c r="F735" s="258"/>
      <c r="G735" s="258"/>
      <c r="H735" s="258"/>
      <c r="I735" s="258"/>
      <c r="J735" s="258"/>
      <c r="K735" s="129"/>
      <c r="L735" s="31"/>
      <c r="M735" s="129"/>
      <c r="N735" s="31"/>
      <c r="O735" s="129"/>
      <c r="P735" s="256"/>
      <c r="Q735" s="256"/>
      <c r="R735" s="252"/>
      <c r="S735" s="252"/>
      <c r="T735" s="252"/>
      <c r="U735" s="122"/>
      <c r="V735" s="122"/>
      <c r="W735" s="122"/>
      <c r="X735" s="252"/>
      <c r="Y735" s="252"/>
      <c r="Z735" s="122"/>
    </row>
    <row r="736" spans="5:26" ht="18" customHeight="1" hidden="1">
      <c r="E736" s="258"/>
      <c r="F736" s="258"/>
      <c r="G736" s="258"/>
      <c r="H736" s="258"/>
      <c r="I736" s="258"/>
      <c r="J736" s="258"/>
      <c r="K736" s="129"/>
      <c r="L736" s="31"/>
      <c r="M736" s="129"/>
      <c r="N736" s="31"/>
      <c r="O736" s="129"/>
      <c r="P736" s="256"/>
      <c r="Q736" s="256"/>
      <c r="R736" s="260"/>
      <c r="S736" s="260"/>
      <c r="T736" s="260"/>
      <c r="U736" s="122"/>
      <c r="V736" s="122"/>
      <c r="W736" s="122"/>
      <c r="X736" s="255"/>
      <c r="Y736" s="255"/>
      <c r="Z736" s="132"/>
    </row>
    <row r="737" spans="5:26" ht="18" customHeight="1" hidden="1">
      <c r="E737" s="258"/>
      <c r="F737" s="258"/>
      <c r="G737" s="258"/>
      <c r="H737" s="258"/>
      <c r="I737" s="258"/>
      <c r="J737" s="258"/>
      <c r="K737" s="129"/>
      <c r="L737" s="31"/>
      <c r="M737" s="129"/>
      <c r="N737" s="31"/>
      <c r="O737" s="129"/>
      <c r="P737" s="256"/>
      <c r="Q737" s="256"/>
      <c r="R737" s="252"/>
      <c r="S737" s="252"/>
      <c r="T737" s="252"/>
      <c r="U737" s="122"/>
      <c r="V737" s="122"/>
      <c r="W737" s="122"/>
      <c r="X737" s="252"/>
      <c r="Y737" s="252"/>
      <c r="Z737" s="122"/>
    </row>
    <row r="738" spans="5:26" ht="18" customHeight="1" hidden="1">
      <c r="E738" s="258"/>
      <c r="F738" s="258"/>
      <c r="G738" s="258"/>
      <c r="H738" s="258"/>
      <c r="I738" s="258"/>
      <c r="J738" s="258"/>
      <c r="K738" s="129"/>
      <c r="L738" s="31"/>
      <c r="M738" s="129"/>
      <c r="N738" s="31"/>
      <c r="O738" s="129"/>
      <c r="P738" s="256"/>
      <c r="Q738" s="256"/>
      <c r="R738" s="260"/>
      <c r="S738" s="260"/>
      <c r="T738" s="260"/>
      <c r="U738" s="122"/>
      <c r="V738" s="122"/>
      <c r="W738" s="122"/>
      <c r="X738" s="255"/>
      <c r="Y738" s="255"/>
      <c r="Z738" s="132"/>
    </row>
    <row r="739" spans="5:26" ht="18" customHeight="1" hidden="1">
      <c r="E739" s="258"/>
      <c r="F739" s="258"/>
      <c r="G739" s="258"/>
      <c r="H739" s="258"/>
      <c r="I739" s="258"/>
      <c r="J739" s="258"/>
      <c r="K739" s="129"/>
      <c r="L739" s="31"/>
      <c r="M739" s="129"/>
      <c r="N739" s="31"/>
      <c r="O739" s="129"/>
      <c r="P739" s="256"/>
      <c r="Q739" s="256"/>
      <c r="R739" s="252"/>
      <c r="S739" s="252"/>
      <c r="T739" s="252"/>
      <c r="U739" s="122"/>
      <c r="V739" s="122"/>
      <c r="W739" s="122"/>
      <c r="X739" s="252"/>
      <c r="Y739" s="252"/>
      <c r="Z739" s="122"/>
    </row>
    <row r="740" spans="5:26" ht="18" customHeight="1" hidden="1">
      <c r="E740" s="258"/>
      <c r="F740" s="258"/>
      <c r="G740" s="258"/>
      <c r="H740" s="258"/>
      <c r="I740" s="258"/>
      <c r="J740" s="258"/>
      <c r="K740" s="129"/>
      <c r="L740" s="31"/>
      <c r="M740" s="129"/>
      <c r="N740" s="31"/>
      <c r="O740" s="129"/>
      <c r="P740" s="256"/>
      <c r="Q740" s="256"/>
      <c r="R740" s="260"/>
      <c r="S740" s="260"/>
      <c r="T740" s="260"/>
      <c r="U740" s="122"/>
      <c r="V740" s="122"/>
      <c r="W740" s="122"/>
      <c r="X740" s="255"/>
      <c r="Y740" s="255"/>
      <c r="Z740" s="132"/>
    </row>
    <row r="741" spans="5:26" ht="18" customHeight="1" hidden="1">
      <c r="E741" s="258"/>
      <c r="F741" s="258"/>
      <c r="G741" s="258"/>
      <c r="H741" s="258"/>
      <c r="I741" s="258"/>
      <c r="J741" s="258"/>
      <c r="K741" s="129"/>
      <c r="L741" s="31"/>
      <c r="M741" s="129"/>
      <c r="N741" s="31"/>
      <c r="O741" s="129"/>
      <c r="P741" s="256"/>
      <c r="Q741" s="256"/>
      <c r="R741" s="252"/>
      <c r="S741" s="252"/>
      <c r="T741" s="252"/>
      <c r="U741" s="122"/>
      <c r="V741" s="122"/>
      <c r="W741" s="122"/>
      <c r="X741" s="252"/>
      <c r="Y741" s="252"/>
      <c r="Z741" s="122"/>
    </row>
    <row r="742" spans="5:26" ht="18" customHeight="1" hidden="1">
      <c r="E742" s="258"/>
      <c r="F742" s="258"/>
      <c r="G742" s="258"/>
      <c r="H742" s="258"/>
      <c r="I742" s="258"/>
      <c r="J742" s="258"/>
      <c r="K742" s="129"/>
      <c r="L742" s="31"/>
      <c r="M742" s="129"/>
      <c r="N742" s="31"/>
      <c r="O742" s="129"/>
      <c r="P742" s="256"/>
      <c r="Q742" s="256"/>
      <c r="R742" s="260"/>
      <c r="S742" s="260"/>
      <c r="T742" s="260"/>
      <c r="U742" s="122"/>
      <c r="V742" s="122"/>
      <c r="W742" s="122"/>
      <c r="X742" s="255"/>
      <c r="Y742" s="255"/>
      <c r="Z742" s="132"/>
    </row>
    <row r="743" spans="5:26" ht="18" customHeight="1" hidden="1">
      <c r="E743" s="258"/>
      <c r="F743" s="258"/>
      <c r="G743" s="258"/>
      <c r="H743" s="258"/>
      <c r="I743" s="258"/>
      <c r="J743" s="258"/>
      <c r="K743" s="129"/>
      <c r="L743" s="31"/>
      <c r="M743" s="129"/>
      <c r="N743" s="31"/>
      <c r="O743" s="129"/>
      <c r="P743" s="256"/>
      <c r="Q743" s="256"/>
      <c r="R743" s="252"/>
      <c r="S743" s="252"/>
      <c r="T743" s="252"/>
      <c r="U743" s="122"/>
      <c r="V743" s="122"/>
      <c r="W743" s="122"/>
      <c r="X743" s="252"/>
      <c r="Y743" s="252"/>
      <c r="Z743" s="122"/>
    </row>
    <row r="744" spans="5:26" ht="18" customHeight="1" hidden="1">
      <c r="E744" s="258"/>
      <c r="F744" s="258"/>
      <c r="G744" s="258"/>
      <c r="H744" s="258"/>
      <c r="I744" s="258"/>
      <c r="J744" s="258"/>
      <c r="K744" s="129"/>
      <c r="L744" s="31"/>
      <c r="M744" s="129"/>
      <c r="N744" s="31"/>
      <c r="O744" s="129"/>
      <c r="P744" s="256"/>
      <c r="Q744" s="256"/>
      <c r="R744" s="260"/>
      <c r="S744" s="260"/>
      <c r="T744" s="260"/>
      <c r="U744" s="122"/>
      <c r="V744" s="122"/>
      <c r="W744" s="122"/>
      <c r="X744" s="255"/>
      <c r="Y744" s="255"/>
      <c r="Z744" s="132"/>
    </row>
    <row r="745" spans="5:26" ht="18" customHeight="1" hidden="1">
      <c r="E745" s="258"/>
      <c r="F745" s="258"/>
      <c r="G745" s="258"/>
      <c r="H745" s="258"/>
      <c r="I745" s="258"/>
      <c r="J745" s="258"/>
      <c r="K745" s="129"/>
      <c r="L745" s="31"/>
      <c r="M745" s="129"/>
      <c r="N745" s="31"/>
      <c r="O745" s="129"/>
      <c r="P745" s="256"/>
      <c r="Q745" s="256"/>
      <c r="R745" s="252"/>
      <c r="S745" s="252"/>
      <c r="T745" s="252"/>
      <c r="U745" s="122"/>
      <c r="V745" s="122"/>
      <c r="W745" s="122"/>
      <c r="X745" s="252"/>
      <c r="Y745" s="252"/>
      <c r="Z745" s="122"/>
    </row>
    <row r="746" spans="5:26" ht="18" customHeight="1" hidden="1">
      <c r="E746" s="258"/>
      <c r="F746" s="258"/>
      <c r="G746" s="258"/>
      <c r="H746" s="258"/>
      <c r="I746" s="258"/>
      <c r="J746" s="258"/>
      <c r="K746" s="129"/>
      <c r="L746" s="31"/>
      <c r="M746" s="129"/>
      <c r="N746" s="31"/>
      <c r="O746" s="129"/>
      <c r="P746" s="256"/>
      <c r="Q746" s="256"/>
      <c r="R746" s="260"/>
      <c r="S746" s="260"/>
      <c r="T746" s="260"/>
      <c r="U746" s="122"/>
      <c r="V746" s="122"/>
      <c r="W746" s="122"/>
      <c r="X746" s="255"/>
      <c r="Y746" s="255"/>
      <c r="Z746" s="132"/>
    </row>
    <row r="747" spans="5:26" ht="18" customHeight="1" hidden="1">
      <c r="E747" s="258"/>
      <c r="F747" s="258"/>
      <c r="G747" s="258"/>
      <c r="H747" s="258"/>
      <c r="I747" s="258"/>
      <c r="J747" s="258"/>
      <c r="K747" s="129"/>
      <c r="L747" s="31"/>
      <c r="M747" s="129"/>
      <c r="N747" s="31"/>
      <c r="O747" s="129"/>
      <c r="P747" s="256"/>
      <c r="Q747" s="256"/>
      <c r="R747" s="252"/>
      <c r="S747" s="252"/>
      <c r="T747" s="252"/>
      <c r="U747" s="122"/>
      <c r="V747" s="122"/>
      <c r="W747" s="122"/>
      <c r="X747" s="252"/>
      <c r="Y747" s="252"/>
      <c r="Z747" s="122"/>
    </row>
    <row r="748" spans="5:26" ht="18" customHeight="1" hidden="1">
      <c r="E748" s="258"/>
      <c r="F748" s="258"/>
      <c r="G748" s="258"/>
      <c r="H748" s="258"/>
      <c r="I748" s="258"/>
      <c r="J748" s="258"/>
      <c r="K748" s="129"/>
      <c r="L748" s="31"/>
      <c r="M748" s="129"/>
      <c r="N748" s="31"/>
      <c r="O748" s="129"/>
      <c r="P748" s="256"/>
      <c r="Q748" s="256"/>
      <c r="R748" s="260"/>
      <c r="S748" s="260"/>
      <c r="T748" s="260"/>
      <c r="U748" s="122"/>
      <c r="V748" s="122"/>
      <c r="W748" s="122"/>
      <c r="X748" s="255"/>
      <c r="Y748" s="255"/>
      <c r="Z748" s="132"/>
    </row>
    <row r="749" spans="5:26" ht="18" customHeight="1" hidden="1">
      <c r="E749" s="258"/>
      <c r="F749" s="258"/>
      <c r="G749" s="258"/>
      <c r="H749" s="258"/>
      <c r="I749" s="258"/>
      <c r="J749" s="258"/>
      <c r="K749" s="129"/>
      <c r="L749" s="63"/>
      <c r="M749" s="129"/>
      <c r="N749" s="31"/>
      <c r="O749" s="129"/>
      <c r="P749" s="256"/>
      <c r="Q749" s="256"/>
      <c r="R749" s="252"/>
      <c r="S749" s="252"/>
      <c r="T749" s="252"/>
      <c r="U749" s="122"/>
      <c r="V749" s="122"/>
      <c r="W749" s="122"/>
      <c r="X749" s="252"/>
      <c r="Y749" s="252"/>
      <c r="Z749" s="122"/>
    </row>
    <row r="750" spans="5:26" ht="18" customHeight="1" hidden="1">
      <c r="E750" s="254"/>
      <c r="F750" s="253"/>
      <c r="G750" s="253"/>
      <c r="H750" s="253"/>
      <c r="I750" s="253"/>
      <c r="J750" s="253"/>
      <c r="K750" s="254"/>
      <c r="L750" s="254"/>
      <c r="M750" s="254"/>
      <c r="N750" s="254"/>
      <c r="O750" s="254"/>
      <c r="P750" s="254"/>
      <c r="Q750" s="254"/>
      <c r="R750" s="255"/>
      <c r="S750" s="255"/>
      <c r="T750" s="255"/>
      <c r="U750" s="122"/>
      <c r="V750" s="122"/>
      <c r="W750" s="122"/>
      <c r="X750" s="252"/>
      <c r="Y750" s="252"/>
      <c r="Z750" s="132"/>
    </row>
    <row r="751" spans="5:26" ht="18" customHeight="1" hidden="1">
      <c r="E751" s="254"/>
      <c r="F751" s="253"/>
      <c r="G751" s="253"/>
      <c r="H751" s="253"/>
      <c r="I751" s="253"/>
      <c r="J751" s="253"/>
      <c r="K751" s="254"/>
      <c r="L751" s="254"/>
      <c r="M751" s="254"/>
      <c r="N751" s="254"/>
      <c r="O751" s="254"/>
      <c r="P751" s="254"/>
      <c r="Q751" s="254"/>
      <c r="R751" s="252"/>
      <c r="S751" s="252"/>
      <c r="T751" s="252"/>
      <c r="U751" s="122"/>
      <c r="V751" s="122"/>
      <c r="W751" s="122"/>
      <c r="X751" s="252"/>
      <c r="Y751" s="252"/>
      <c r="Z751" s="122"/>
    </row>
    <row r="752" ht="18" customHeight="1" hidden="1">
      <c r="Z752" s="133"/>
    </row>
    <row r="753" ht="31.5" customHeight="1" hidden="1">
      <c r="Z753" s="133"/>
    </row>
    <row r="754" ht="7.5" customHeight="1" hidden="1">
      <c r="T754" s="64"/>
    </row>
    <row r="755" ht="10.5" customHeight="1" hidden="1">
      <c r="T755" s="64"/>
    </row>
    <row r="756" ht="5.25" customHeight="1" hidden="1">
      <c r="T756" s="64"/>
    </row>
    <row r="757" ht="5.25" customHeight="1" hidden="1">
      <c r="T757" s="64"/>
    </row>
    <row r="758" ht="5.25" customHeight="1" hidden="1">
      <c r="T758" s="64"/>
    </row>
    <row r="759" ht="5.25" customHeight="1" hidden="1">
      <c r="T759" s="64"/>
    </row>
    <row r="760" spans="5:19" ht="17.25" customHeight="1" hidden="1">
      <c r="E760" s="65"/>
      <c r="O760" s="56"/>
      <c r="P760" s="56"/>
      <c r="Q760" s="56"/>
      <c r="R760" s="56"/>
      <c r="S760" s="56"/>
    </row>
    <row r="761" spans="9:21" ht="12.75" customHeight="1" hidden="1">
      <c r="I761" s="57"/>
      <c r="J761" s="57"/>
      <c r="K761" s="57"/>
      <c r="L761" s="57"/>
      <c r="M761" s="57"/>
      <c r="N761" s="57"/>
      <c r="O761" s="57"/>
      <c r="P761" s="58"/>
      <c r="Q761" s="58"/>
      <c r="R761" s="58"/>
      <c r="S761" s="58"/>
      <c r="T761" s="58"/>
      <c r="U761" s="57"/>
    </row>
    <row r="762" spans="9:21" ht="12.75" customHeight="1" hidden="1">
      <c r="I762" s="57"/>
      <c r="J762" s="57"/>
      <c r="K762" s="57"/>
      <c r="L762" s="57"/>
      <c r="M762" s="57"/>
      <c r="N762" s="57"/>
      <c r="O762" s="57"/>
      <c r="P762" s="58"/>
      <c r="Q762" s="58"/>
      <c r="R762" s="58"/>
      <c r="S762" s="58"/>
      <c r="T762" s="58"/>
      <c r="U762" s="57"/>
    </row>
    <row r="763" spans="9:21" ht="12.75" customHeight="1" hidden="1">
      <c r="I763" s="57"/>
      <c r="J763" s="57"/>
      <c r="K763" s="57"/>
      <c r="L763" s="57"/>
      <c r="M763" s="57"/>
      <c r="N763" s="57"/>
      <c r="O763" s="57"/>
      <c r="P763" s="57"/>
      <c r="Q763" s="57"/>
      <c r="R763" s="57"/>
      <c r="S763" s="57"/>
      <c r="T763" s="57"/>
      <c r="U763" s="57"/>
    </row>
    <row r="764" spans="9:21" ht="6" customHeight="1" hidden="1">
      <c r="I764" s="57"/>
      <c r="J764" s="57"/>
      <c r="K764" s="57"/>
      <c r="L764" s="57"/>
      <c r="M764" s="57"/>
      <c r="N764" s="57"/>
      <c r="O764" s="57"/>
      <c r="P764" s="57"/>
      <c r="Q764" s="57"/>
      <c r="R764" s="57"/>
      <c r="S764" s="57"/>
      <c r="T764" s="57"/>
      <c r="U764" s="57"/>
    </row>
    <row r="765" spans="5:26" ht="12.75" customHeight="1" hidden="1">
      <c r="E765" s="261"/>
      <c r="F765" s="262"/>
      <c r="G765" s="262"/>
      <c r="H765" s="60"/>
      <c r="I765" s="262"/>
      <c r="J765" s="262"/>
      <c r="K765" s="262"/>
      <c r="L765" s="262"/>
      <c r="M765" s="262"/>
      <c r="N765" s="262"/>
      <c r="O765" s="262"/>
      <c r="P765" s="262"/>
      <c r="Q765" s="262"/>
      <c r="R765" s="262"/>
      <c r="S765" s="262"/>
      <c r="V765" s="31"/>
      <c r="W765" s="31"/>
      <c r="X765" s="31"/>
      <c r="Z765" s="268"/>
    </row>
    <row r="766" spans="5:26" ht="13.5" customHeight="1" hidden="1">
      <c r="E766" s="261"/>
      <c r="F766" s="263"/>
      <c r="G766" s="263"/>
      <c r="H766" s="263"/>
      <c r="I766" s="263"/>
      <c r="J766" s="263"/>
      <c r="K766" s="263"/>
      <c r="L766" s="263"/>
      <c r="M766" s="263"/>
      <c r="N766" s="263"/>
      <c r="O766" s="263"/>
      <c r="P766" s="263"/>
      <c r="Q766" s="263"/>
      <c r="R766" s="263"/>
      <c r="S766" s="263"/>
      <c r="V766" s="31"/>
      <c r="W766" s="31"/>
      <c r="X766" s="31"/>
      <c r="Z766" s="268"/>
    </row>
    <row r="767" spans="5:26" ht="9" customHeight="1" hidden="1">
      <c r="E767" s="261"/>
      <c r="F767" s="263"/>
      <c r="G767" s="263"/>
      <c r="H767" s="263"/>
      <c r="I767" s="263"/>
      <c r="J767" s="263"/>
      <c r="K767" s="263"/>
      <c r="L767" s="263"/>
      <c r="M767" s="263"/>
      <c r="N767" s="263"/>
      <c r="O767" s="263"/>
      <c r="P767" s="263"/>
      <c r="Q767" s="263"/>
      <c r="R767" s="263"/>
      <c r="S767" s="263"/>
      <c r="V767" s="31"/>
      <c r="W767" s="31"/>
      <c r="X767" s="31"/>
      <c r="Z767" s="268"/>
    </row>
    <row r="768" spans="5:19" ht="6" customHeight="1" hidden="1">
      <c r="E768" s="261"/>
      <c r="F768" s="263"/>
      <c r="G768" s="263"/>
      <c r="H768" s="263"/>
      <c r="I768" s="263"/>
      <c r="J768" s="263"/>
      <c r="K768" s="263"/>
      <c r="L768" s="263"/>
      <c r="M768" s="263"/>
      <c r="N768" s="263"/>
      <c r="O768" s="263"/>
      <c r="P768" s="263"/>
      <c r="Q768" s="263"/>
      <c r="R768" s="263"/>
      <c r="S768" s="263"/>
    </row>
    <row r="769" spans="5:26" ht="15" customHeight="1" hidden="1">
      <c r="E769" s="256"/>
      <c r="F769" s="256"/>
      <c r="G769" s="256"/>
      <c r="H769" s="256"/>
      <c r="I769" s="256"/>
      <c r="J769" s="256"/>
      <c r="K769" s="256"/>
      <c r="L769" s="256"/>
      <c r="M769" s="256"/>
      <c r="N769" s="256"/>
      <c r="O769" s="256"/>
      <c r="P769" s="256"/>
      <c r="Q769" s="256"/>
      <c r="R769" s="66"/>
      <c r="S769" s="65"/>
      <c r="T769" s="65"/>
      <c r="U769" s="264"/>
      <c r="V769" s="264"/>
      <c r="W769" s="104"/>
      <c r="X769" s="65"/>
      <c r="Y769" s="65"/>
      <c r="Z769" s="66"/>
    </row>
    <row r="770" spans="5:26" ht="13.5" customHeight="1" hidden="1">
      <c r="E770" s="256"/>
      <c r="F770" s="256"/>
      <c r="G770" s="256"/>
      <c r="H770" s="256"/>
      <c r="I770" s="256"/>
      <c r="J770" s="256"/>
      <c r="K770" s="256"/>
      <c r="L770" s="256"/>
      <c r="M770" s="256"/>
      <c r="N770" s="256"/>
      <c r="O770" s="256"/>
      <c r="P770" s="256"/>
      <c r="Q770" s="256"/>
      <c r="R770" s="265"/>
      <c r="S770" s="265"/>
      <c r="T770" s="265"/>
      <c r="U770" s="266"/>
      <c r="V770" s="267"/>
      <c r="W770" s="134"/>
      <c r="X770" s="262"/>
      <c r="Y770" s="262"/>
      <c r="Z770" s="31"/>
    </row>
    <row r="771" spans="5:26" ht="13.5" customHeight="1" hidden="1">
      <c r="E771" s="256"/>
      <c r="F771" s="256"/>
      <c r="G771" s="256"/>
      <c r="H771" s="256"/>
      <c r="I771" s="256"/>
      <c r="J771" s="256"/>
      <c r="K771" s="256"/>
      <c r="L771" s="256"/>
      <c r="M771" s="256"/>
      <c r="N771" s="256"/>
      <c r="O771" s="256"/>
      <c r="P771" s="256"/>
      <c r="Q771" s="256"/>
      <c r="R771" s="265"/>
      <c r="S771" s="265"/>
      <c r="T771" s="265"/>
      <c r="U771" s="266"/>
      <c r="V771" s="267"/>
      <c r="W771" s="134"/>
      <c r="X771" s="262"/>
      <c r="Y771" s="262"/>
      <c r="Z771" s="135"/>
    </row>
    <row r="772" spans="5:26" ht="18" customHeight="1" hidden="1">
      <c r="E772" s="258"/>
      <c r="F772" s="258"/>
      <c r="G772" s="258"/>
      <c r="H772" s="258"/>
      <c r="I772" s="258"/>
      <c r="J772" s="258"/>
      <c r="K772" s="129"/>
      <c r="L772" s="31"/>
      <c r="M772" s="129"/>
      <c r="N772" s="31"/>
      <c r="O772" s="129"/>
      <c r="P772" s="256"/>
      <c r="Q772" s="256"/>
      <c r="R772" s="260"/>
      <c r="S772" s="260"/>
      <c r="T772" s="260"/>
      <c r="U772" s="130"/>
      <c r="V772" s="130"/>
      <c r="W772" s="130"/>
      <c r="X772" s="130"/>
      <c r="Y772" s="131"/>
      <c r="Z772" s="132"/>
    </row>
    <row r="773" spans="5:26" ht="18" customHeight="1" hidden="1">
      <c r="E773" s="258"/>
      <c r="F773" s="258"/>
      <c r="G773" s="258"/>
      <c r="H773" s="258"/>
      <c r="I773" s="258"/>
      <c r="J773" s="258"/>
      <c r="K773" s="129"/>
      <c r="L773" s="31"/>
      <c r="M773" s="129"/>
      <c r="N773" s="31"/>
      <c r="O773" s="129"/>
      <c r="P773" s="256"/>
      <c r="Q773" s="256"/>
      <c r="R773" s="252"/>
      <c r="S773" s="252"/>
      <c r="T773" s="252"/>
      <c r="U773" s="122"/>
      <c r="V773" s="122"/>
      <c r="W773" s="122"/>
      <c r="X773" s="252"/>
      <c r="Y773" s="252"/>
      <c r="Z773" s="122"/>
    </row>
    <row r="774" spans="5:26" ht="18" customHeight="1" hidden="1">
      <c r="E774" s="258"/>
      <c r="F774" s="258"/>
      <c r="G774" s="258"/>
      <c r="H774" s="258"/>
      <c r="I774" s="258"/>
      <c r="J774" s="258"/>
      <c r="K774" s="129"/>
      <c r="L774" s="31"/>
      <c r="M774" s="129"/>
      <c r="N774" s="31"/>
      <c r="O774" s="129"/>
      <c r="P774" s="256"/>
      <c r="Q774" s="256"/>
      <c r="R774" s="260"/>
      <c r="S774" s="260"/>
      <c r="T774" s="260"/>
      <c r="U774" s="122"/>
      <c r="V774" s="122"/>
      <c r="W774" s="122"/>
      <c r="X774" s="255"/>
      <c r="Y774" s="255"/>
      <c r="Z774" s="132"/>
    </row>
    <row r="775" spans="5:26" ht="18" customHeight="1" hidden="1">
      <c r="E775" s="258"/>
      <c r="F775" s="258"/>
      <c r="G775" s="258"/>
      <c r="H775" s="258"/>
      <c r="I775" s="258"/>
      <c r="J775" s="258"/>
      <c r="K775" s="129"/>
      <c r="L775" s="31"/>
      <c r="M775" s="129"/>
      <c r="N775" s="31"/>
      <c r="O775" s="129"/>
      <c r="P775" s="256"/>
      <c r="Q775" s="256"/>
      <c r="R775" s="252"/>
      <c r="S775" s="252"/>
      <c r="T775" s="252"/>
      <c r="U775" s="122"/>
      <c r="V775" s="122"/>
      <c r="W775" s="122"/>
      <c r="X775" s="252"/>
      <c r="Y775" s="252"/>
      <c r="Z775" s="122"/>
    </row>
    <row r="776" spans="5:26" ht="18" customHeight="1" hidden="1">
      <c r="E776" s="258"/>
      <c r="F776" s="258"/>
      <c r="G776" s="258"/>
      <c r="H776" s="258"/>
      <c r="I776" s="258"/>
      <c r="J776" s="258"/>
      <c r="K776" s="129"/>
      <c r="L776" s="31"/>
      <c r="M776" s="129"/>
      <c r="N776" s="31"/>
      <c r="O776" s="129"/>
      <c r="P776" s="256"/>
      <c r="Q776" s="256"/>
      <c r="R776" s="260"/>
      <c r="S776" s="260"/>
      <c r="T776" s="260"/>
      <c r="U776" s="122"/>
      <c r="V776" s="122"/>
      <c r="W776" s="122"/>
      <c r="X776" s="255"/>
      <c r="Y776" s="255"/>
      <c r="Z776" s="132"/>
    </row>
    <row r="777" spans="5:26" ht="18" customHeight="1" hidden="1">
      <c r="E777" s="258"/>
      <c r="F777" s="258"/>
      <c r="G777" s="258"/>
      <c r="H777" s="258"/>
      <c r="I777" s="258"/>
      <c r="J777" s="258"/>
      <c r="K777" s="129"/>
      <c r="L777" s="31"/>
      <c r="M777" s="129"/>
      <c r="N777" s="31"/>
      <c r="O777" s="129"/>
      <c r="P777" s="256"/>
      <c r="Q777" s="256"/>
      <c r="R777" s="252"/>
      <c r="S777" s="252"/>
      <c r="T777" s="252"/>
      <c r="U777" s="122"/>
      <c r="V777" s="122"/>
      <c r="W777" s="122"/>
      <c r="X777" s="252"/>
      <c r="Y777" s="252"/>
      <c r="Z777" s="122"/>
    </row>
    <row r="778" spans="5:26" ht="18" customHeight="1" hidden="1">
      <c r="E778" s="258"/>
      <c r="F778" s="258"/>
      <c r="G778" s="258"/>
      <c r="H778" s="258"/>
      <c r="I778" s="258"/>
      <c r="J778" s="258"/>
      <c r="K778" s="129"/>
      <c r="L778" s="31"/>
      <c r="M778" s="129"/>
      <c r="N778" s="31"/>
      <c r="O778" s="129"/>
      <c r="P778" s="256"/>
      <c r="Q778" s="256"/>
      <c r="R778" s="260"/>
      <c r="S778" s="260"/>
      <c r="T778" s="260"/>
      <c r="U778" s="122"/>
      <c r="V778" s="122"/>
      <c r="W778" s="122"/>
      <c r="X778" s="255"/>
      <c r="Y778" s="255"/>
      <c r="Z778" s="132"/>
    </row>
    <row r="779" spans="5:26" ht="18" customHeight="1" hidden="1">
      <c r="E779" s="258"/>
      <c r="F779" s="258"/>
      <c r="G779" s="258"/>
      <c r="H779" s="258"/>
      <c r="I779" s="258"/>
      <c r="J779" s="258"/>
      <c r="K779" s="129"/>
      <c r="L779" s="31"/>
      <c r="M779" s="129"/>
      <c r="N779" s="31"/>
      <c r="O779" s="129"/>
      <c r="P779" s="256"/>
      <c r="Q779" s="256"/>
      <c r="R779" s="252"/>
      <c r="S779" s="252"/>
      <c r="T779" s="252"/>
      <c r="U779" s="122"/>
      <c r="V779" s="122"/>
      <c r="W779" s="122"/>
      <c r="X779" s="252"/>
      <c r="Y779" s="252"/>
      <c r="Z779" s="122"/>
    </row>
    <row r="780" spans="5:26" ht="18" customHeight="1" hidden="1">
      <c r="E780" s="258"/>
      <c r="F780" s="258"/>
      <c r="G780" s="258"/>
      <c r="H780" s="258"/>
      <c r="I780" s="258"/>
      <c r="J780" s="258"/>
      <c r="K780" s="129"/>
      <c r="L780" s="31"/>
      <c r="M780" s="129"/>
      <c r="N780" s="31"/>
      <c r="O780" s="129"/>
      <c r="P780" s="256"/>
      <c r="Q780" s="256"/>
      <c r="R780" s="260"/>
      <c r="S780" s="260"/>
      <c r="T780" s="260"/>
      <c r="U780" s="122"/>
      <c r="V780" s="122"/>
      <c r="W780" s="122"/>
      <c r="X780" s="255"/>
      <c r="Y780" s="255"/>
      <c r="Z780" s="132"/>
    </row>
    <row r="781" spans="5:26" ht="18" customHeight="1" hidden="1">
      <c r="E781" s="258"/>
      <c r="F781" s="258"/>
      <c r="G781" s="258"/>
      <c r="H781" s="258"/>
      <c r="I781" s="258"/>
      <c r="J781" s="258"/>
      <c r="K781" s="129"/>
      <c r="L781" s="31"/>
      <c r="M781" s="129"/>
      <c r="N781" s="31"/>
      <c r="O781" s="129"/>
      <c r="P781" s="256"/>
      <c r="Q781" s="256"/>
      <c r="R781" s="252"/>
      <c r="S781" s="252"/>
      <c r="T781" s="252"/>
      <c r="U781" s="122"/>
      <c r="V781" s="122"/>
      <c r="W781" s="122"/>
      <c r="X781" s="252"/>
      <c r="Y781" s="252"/>
      <c r="Z781" s="122"/>
    </row>
    <row r="782" spans="5:26" ht="18" customHeight="1" hidden="1">
      <c r="E782" s="258"/>
      <c r="F782" s="258"/>
      <c r="G782" s="258"/>
      <c r="H782" s="258"/>
      <c r="I782" s="258"/>
      <c r="J782" s="258"/>
      <c r="K782" s="129"/>
      <c r="L782" s="31"/>
      <c r="M782" s="129"/>
      <c r="N782" s="31"/>
      <c r="O782" s="129"/>
      <c r="P782" s="256"/>
      <c r="Q782" s="256"/>
      <c r="R782" s="260"/>
      <c r="S782" s="260"/>
      <c r="T782" s="260"/>
      <c r="U782" s="122"/>
      <c r="V782" s="122"/>
      <c r="W782" s="122"/>
      <c r="X782" s="255"/>
      <c r="Y782" s="255"/>
      <c r="Z782" s="132"/>
    </row>
    <row r="783" spans="5:26" ht="18" customHeight="1" hidden="1">
      <c r="E783" s="258"/>
      <c r="F783" s="258"/>
      <c r="G783" s="258"/>
      <c r="H783" s="258"/>
      <c r="I783" s="258"/>
      <c r="J783" s="258"/>
      <c r="K783" s="129"/>
      <c r="L783" s="31"/>
      <c r="M783" s="129"/>
      <c r="N783" s="31"/>
      <c r="O783" s="129"/>
      <c r="P783" s="256"/>
      <c r="Q783" s="256"/>
      <c r="R783" s="252"/>
      <c r="S783" s="252"/>
      <c r="T783" s="252"/>
      <c r="U783" s="122"/>
      <c r="V783" s="122"/>
      <c r="W783" s="122"/>
      <c r="X783" s="252"/>
      <c r="Y783" s="252"/>
      <c r="Z783" s="122"/>
    </row>
    <row r="784" spans="5:26" ht="18" customHeight="1" hidden="1">
      <c r="E784" s="258"/>
      <c r="F784" s="258"/>
      <c r="G784" s="258"/>
      <c r="H784" s="258"/>
      <c r="I784" s="258"/>
      <c r="J784" s="258"/>
      <c r="K784" s="129"/>
      <c r="L784" s="31"/>
      <c r="M784" s="129"/>
      <c r="N784" s="31"/>
      <c r="O784" s="129"/>
      <c r="P784" s="256"/>
      <c r="Q784" s="256"/>
      <c r="R784" s="260"/>
      <c r="S784" s="260"/>
      <c r="T784" s="260"/>
      <c r="U784" s="122"/>
      <c r="V784" s="122"/>
      <c r="W784" s="122"/>
      <c r="X784" s="255"/>
      <c r="Y784" s="255"/>
      <c r="Z784" s="132"/>
    </row>
    <row r="785" spans="5:26" ht="18" customHeight="1" hidden="1">
      <c r="E785" s="258"/>
      <c r="F785" s="258"/>
      <c r="G785" s="258"/>
      <c r="H785" s="258"/>
      <c r="I785" s="258"/>
      <c r="J785" s="258"/>
      <c r="K785" s="129"/>
      <c r="L785" s="31"/>
      <c r="M785" s="129"/>
      <c r="N785" s="31"/>
      <c r="O785" s="129"/>
      <c r="P785" s="256"/>
      <c r="Q785" s="256"/>
      <c r="R785" s="252"/>
      <c r="S785" s="252"/>
      <c r="T785" s="252"/>
      <c r="U785" s="122"/>
      <c r="V785" s="122"/>
      <c r="W785" s="122"/>
      <c r="X785" s="252"/>
      <c r="Y785" s="252"/>
      <c r="Z785" s="122"/>
    </row>
    <row r="786" spans="5:26" ht="18" customHeight="1" hidden="1">
      <c r="E786" s="258"/>
      <c r="F786" s="258"/>
      <c r="G786" s="258"/>
      <c r="H786" s="258"/>
      <c r="I786" s="258"/>
      <c r="J786" s="258"/>
      <c r="K786" s="129"/>
      <c r="L786" s="31"/>
      <c r="M786" s="129"/>
      <c r="N786" s="31"/>
      <c r="O786" s="129"/>
      <c r="P786" s="256"/>
      <c r="Q786" s="256"/>
      <c r="R786" s="260"/>
      <c r="S786" s="260"/>
      <c r="T786" s="260"/>
      <c r="U786" s="122"/>
      <c r="V786" s="122"/>
      <c r="W786" s="122"/>
      <c r="X786" s="255"/>
      <c r="Y786" s="255"/>
      <c r="Z786" s="132"/>
    </row>
    <row r="787" spans="5:26" ht="18" customHeight="1" hidden="1">
      <c r="E787" s="258"/>
      <c r="F787" s="258"/>
      <c r="G787" s="258"/>
      <c r="H787" s="258"/>
      <c r="I787" s="258"/>
      <c r="J787" s="258"/>
      <c r="K787" s="129"/>
      <c r="L787" s="31"/>
      <c r="M787" s="129"/>
      <c r="N787" s="31"/>
      <c r="O787" s="129"/>
      <c r="P787" s="256"/>
      <c r="Q787" s="256"/>
      <c r="R787" s="252"/>
      <c r="S787" s="252"/>
      <c r="T787" s="252"/>
      <c r="U787" s="122"/>
      <c r="V787" s="122"/>
      <c r="W787" s="122"/>
      <c r="X787" s="252"/>
      <c r="Y787" s="252"/>
      <c r="Z787" s="122"/>
    </row>
    <row r="788" spans="5:26" ht="18" customHeight="1" hidden="1">
      <c r="E788" s="258"/>
      <c r="F788" s="258"/>
      <c r="G788" s="258"/>
      <c r="H788" s="258"/>
      <c r="I788" s="258"/>
      <c r="J788" s="258"/>
      <c r="K788" s="129"/>
      <c r="L788" s="31"/>
      <c r="M788" s="129"/>
      <c r="N788" s="31"/>
      <c r="O788" s="129"/>
      <c r="P788" s="256"/>
      <c r="Q788" s="256"/>
      <c r="R788" s="260"/>
      <c r="S788" s="260"/>
      <c r="T788" s="260"/>
      <c r="U788" s="122"/>
      <c r="V788" s="122"/>
      <c r="W788" s="122"/>
      <c r="X788" s="255"/>
      <c r="Y788" s="255"/>
      <c r="Z788" s="132"/>
    </row>
    <row r="789" spans="5:26" ht="18" customHeight="1" hidden="1">
      <c r="E789" s="258"/>
      <c r="F789" s="258"/>
      <c r="G789" s="258"/>
      <c r="H789" s="258"/>
      <c r="I789" s="258"/>
      <c r="J789" s="258"/>
      <c r="K789" s="129"/>
      <c r="L789" s="63"/>
      <c r="M789" s="129"/>
      <c r="N789" s="31"/>
      <c r="O789" s="129"/>
      <c r="P789" s="256"/>
      <c r="Q789" s="256"/>
      <c r="R789" s="252"/>
      <c r="S789" s="252"/>
      <c r="T789" s="252"/>
      <c r="U789" s="122"/>
      <c r="V789" s="122"/>
      <c r="W789" s="122"/>
      <c r="X789" s="252"/>
      <c r="Y789" s="252"/>
      <c r="Z789" s="122"/>
    </row>
    <row r="790" spans="5:26" ht="18" customHeight="1" hidden="1">
      <c r="E790" s="254"/>
      <c r="F790" s="253"/>
      <c r="G790" s="253"/>
      <c r="H790" s="253"/>
      <c r="I790" s="253"/>
      <c r="J790" s="253"/>
      <c r="K790" s="254"/>
      <c r="L790" s="254"/>
      <c r="M790" s="254"/>
      <c r="N790" s="254"/>
      <c r="O790" s="254"/>
      <c r="P790" s="254"/>
      <c r="Q790" s="254"/>
      <c r="R790" s="255"/>
      <c r="S790" s="255"/>
      <c r="T790" s="255"/>
      <c r="U790" s="122"/>
      <c r="V790" s="122"/>
      <c r="W790" s="122"/>
      <c r="X790" s="252"/>
      <c r="Y790" s="252"/>
      <c r="Z790" s="132"/>
    </row>
    <row r="791" spans="5:26" ht="18" customHeight="1" hidden="1">
      <c r="E791" s="254"/>
      <c r="F791" s="253"/>
      <c r="G791" s="253"/>
      <c r="H791" s="253"/>
      <c r="I791" s="253"/>
      <c r="J791" s="253"/>
      <c r="K791" s="254"/>
      <c r="L791" s="254"/>
      <c r="M791" s="254"/>
      <c r="N791" s="254"/>
      <c r="O791" s="254"/>
      <c r="P791" s="254"/>
      <c r="Q791" s="254"/>
      <c r="R791" s="252"/>
      <c r="S791" s="252"/>
      <c r="T791" s="252"/>
      <c r="U791" s="122"/>
      <c r="V791" s="122"/>
      <c r="W791" s="122"/>
      <c r="X791" s="252"/>
      <c r="Y791" s="252"/>
      <c r="Z791" s="122"/>
    </row>
    <row r="792" ht="18" customHeight="1" hidden="1">
      <c r="Z792" s="133"/>
    </row>
    <row r="793" ht="31.5" customHeight="1" hidden="1">
      <c r="Z793" s="133"/>
    </row>
    <row r="794" ht="7.5" customHeight="1" hidden="1">
      <c r="T794" s="64"/>
    </row>
    <row r="795" ht="10.5" customHeight="1" hidden="1">
      <c r="T795" s="64"/>
    </row>
    <row r="796" ht="5.25" customHeight="1" hidden="1">
      <c r="T796" s="64"/>
    </row>
    <row r="797" ht="5.25" customHeight="1" hidden="1">
      <c r="T797" s="64"/>
    </row>
    <row r="798" ht="5.25" customHeight="1" hidden="1">
      <c r="T798" s="64"/>
    </row>
    <row r="799" ht="5.25" customHeight="1" hidden="1">
      <c r="T799" s="64"/>
    </row>
    <row r="800" spans="5:19" ht="17.25" customHeight="1" hidden="1">
      <c r="E800" s="65"/>
      <c r="O800" s="56"/>
      <c r="P800" s="56"/>
      <c r="Q800" s="56"/>
      <c r="R800" s="56"/>
      <c r="S800" s="56"/>
    </row>
    <row r="801" spans="9:21" ht="12.75" customHeight="1" hidden="1">
      <c r="I801" s="57"/>
      <c r="J801" s="57"/>
      <c r="K801" s="57"/>
      <c r="L801" s="57"/>
      <c r="M801" s="57"/>
      <c r="N801" s="57"/>
      <c r="O801" s="57"/>
      <c r="P801" s="58"/>
      <c r="Q801" s="58"/>
      <c r="R801" s="58"/>
      <c r="S801" s="58"/>
      <c r="T801" s="58"/>
      <c r="U801" s="57"/>
    </row>
    <row r="802" spans="9:21" ht="12.75" customHeight="1" hidden="1">
      <c r="I802" s="57"/>
      <c r="J802" s="57"/>
      <c r="K802" s="57"/>
      <c r="L802" s="57"/>
      <c r="M802" s="57"/>
      <c r="N802" s="57"/>
      <c r="O802" s="57"/>
      <c r="P802" s="58"/>
      <c r="Q802" s="58"/>
      <c r="R802" s="58"/>
      <c r="S802" s="58"/>
      <c r="T802" s="58"/>
      <c r="U802" s="57"/>
    </row>
    <row r="803" spans="9:21" ht="12.75" customHeight="1" hidden="1">
      <c r="I803" s="57"/>
      <c r="J803" s="57"/>
      <c r="K803" s="57"/>
      <c r="L803" s="57"/>
      <c r="M803" s="57"/>
      <c r="N803" s="57"/>
      <c r="O803" s="57"/>
      <c r="P803" s="57"/>
      <c r="Q803" s="57"/>
      <c r="R803" s="57"/>
      <c r="S803" s="57"/>
      <c r="T803" s="57"/>
      <c r="U803" s="57"/>
    </row>
    <row r="804" spans="9:21" ht="6" customHeight="1" hidden="1">
      <c r="I804" s="57"/>
      <c r="J804" s="57"/>
      <c r="K804" s="57"/>
      <c r="L804" s="57"/>
      <c r="M804" s="57"/>
      <c r="N804" s="57"/>
      <c r="O804" s="57"/>
      <c r="P804" s="57"/>
      <c r="Q804" s="57"/>
      <c r="R804" s="57"/>
      <c r="S804" s="57"/>
      <c r="T804" s="57"/>
      <c r="U804" s="57"/>
    </row>
    <row r="805" spans="5:26" ht="12.75" customHeight="1" hidden="1">
      <c r="E805" s="261"/>
      <c r="F805" s="262"/>
      <c r="G805" s="262"/>
      <c r="H805" s="60"/>
      <c r="I805" s="262"/>
      <c r="J805" s="262"/>
      <c r="K805" s="262"/>
      <c r="L805" s="262"/>
      <c r="M805" s="262"/>
      <c r="N805" s="262"/>
      <c r="O805" s="262"/>
      <c r="P805" s="262"/>
      <c r="Q805" s="262"/>
      <c r="R805" s="262"/>
      <c r="S805" s="262"/>
      <c r="V805" s="31"/>
      <c r="W805" s="31"/>
      <c r="X805" s="31"/>
      <c r="Z805" s="268"/>
    </row>
    <row r="806" spans="5:26" ht="13.5" customHeight="1" hidden="1">
      <c r="E806" s="261"/>
      <c r="F806" s="263"/>
      <c r="G806" s="263"/>
      <c r="H806" s="263"/>
      <c r="I806" s="263"/>
      <c r="J806" s="263"/>
      <c r="K806" s="263"/>
      <c r="L806" s="263"/>
      <c r="M806" s="263"/>
      <c r="N806" s="263"/>
      <c r="O806" s="263"/>
      <c r="P806" s="263"/>
      <c r="Q806" s="263"/>
      <c r="R806" s="263"/>
      <c r="S806" s="263"/>
      <c r="V806" s="31"/>
      <c r="W806" s="31"/>
      <c r="X806" s="31"/>
      <c r="Z806" s="268"/>
    </row>
    <row r="807" spans="5:26" ht="9" customHeight="1" hidden="1">
      <c r="E807" s="261"/>
      <c r="F807" s="263"/>
      <c r="G807" s="263"/>
      <c r="H807" s="263"/>
      <c r="I807" s="263"/>
      <c r="J807" s="263"/>
      <c r="K807" s="263"/>
      <c r="L807" s="263"/>
      <c r="M807" s="263"/>
      <c r="N807" s="263"/>
      <c r="O807" s="263"/>
      <c r="P807" s="263"/>
      <c r="Q807" s="263"/>
      <c r="R807" s="263"/>
      <c r="S807" s="263"/>
      <c r="V807" s="31"/>
      <c r="W807" s="31"/>
      <c r="X807" s="31"/>
      <c r="Z807" s="268"/>
    </row>
    <row r="808" spans="5:19" ht="6" customHeight="1" hidden="1">
      <c r="E808" s="261"/>
      <c r="F808" s="263"/>
      <c r="G808" s="263"/>
      <c r="H808" s="263"/>
      <c r="I808" s="263"/>
      <c r="J808" s="263"/>
      <c r="K808" s="263"/>
      <c r="L808" s="263"/>
      <c r="M808" s="263"/>
      <c r="N808" s="263"/>
      <c r="O808" s="263"/>
      <c r="P808" s="263"/>
      <c r="Q808" s="263"/>
      <c r="R808" s="263"/>
      <c r="S808" s="263"/>
    </row>
    <row r="809" spans="5:26" ht="15" customHeight="1" hidden="1">
      <c r="E809" s="256"/>
      <c r="F809" s="256"/>
      <c r="G809" s="256"/>
      <c r="H809" s="256"/>
      <c r="I809" s="256"/>
      <c r="J809" s="256"/>
      <c r="K809" s="256"/>
      <c r="L809" s="256"/>
      <c r="M809" s="256"/>
      <c r="N809" s="256"/>
      <c r="O809" s="256"/>
      <c r="P809" s="256"/>
      <c r="Q809" s="256"/>
      <c r="R809" s="66"/>
      <c r="S809" s="65"/>
      <c r="T809" s="65"/>
      <c r="U809" s="264"/>
      <c r="V809" s="264"/>
      <c r="W809" s="104"/>
      <c r="X809" s="65"/>
      <c r="Y809" s="65"/>
      <c r="Z809" s="66"/>
    </row>
    <row r="810" spans="5:26" ht="13.5" customHeight="1" hidden="1">
      <c r="E810" s="256"/>
      <c r="F810" s="256"/>
      <c r="G810" s="256"/>
      <c r="H810" s="256"/>
      <c r="I810" s="256"/>
      <c r="J810" s="256"/>
      <c r="K810" s="256"/>
      <c r="L810" s="256"/>
      <c r="M810" s="256"/>
      <c r="N810" s="256"/>
      <c r="O810" s="256"/>
      <c r="P810" s="256"/>
      <c r="Q810" s="256"/>
      <c r="R810" s="265"/>
      <c r="S810" s="265"/>
      <c r="T810" s="265"/>
      <c r="U810" s="266"/>
      <c r="V810" s="267"/>
      <c r="W810" s="134"/>
      <c r="X810" s="262"/>
      <c r="Y810" s="262"/>
      <c r="Z810" s="31"/>
    </row>
    <row r="811" spans="5:26" ht="13.5" customHeight="1" hidden="1">
      <c r="E811" s="256"/>
      <c r="F811" s="256"/>
      <c r="G811" s="256"/>
      <c r="H811" s="256"/>
      <c r="I811" s="256"/>
      <c r="J811" s="256"/>
      <c r="K811" s="256"/>
      <c r="L811" s="256"/>
      <c r="M811" s="256"/>
      <c r="N811" s="256"/>
      <c r="O811" s="256"/>
      <c r="P811" s="256"/>
      <c r="Q811" s="256"/>
      <c r="R811" s="265"/>
      <c r="S811" s="265"/>
      <c r="T811" s="265"/>
      <c r="U811" s="266"/>
      <c r="V811" s="267"/>
      <c r="W811" s="134"/>
      <c r="X811" s="262"/>
      <c r="Y811" s="262"/>
      <c r="Z811" s="135"/>
    </row>
    <row r="812" spans="5:26" ht="18" customHeight="1" hidden="1">
      <c r="E812" s="258"/>
      <c r="F812" s="258"/>
      <c r="G812" s="258"/>
      <c r="H812" s="258"/>
      <c r="I812" s="258"/>
      <c r="J812" s="258"/>
      <c r="K812" s="129"/>
      <c r="L812" s="31"/>
      <c r="M812" s="129"/>
      <c r="N812" s="31"/>
      <c r="O812" s="129"/>
      <c r="P812" s="256"/>
      <c r="Q812" s="256"/>
      <c r="R812" s="260"/>
      <c r="S812" s="260"/>
      <c r="T812" s="260"/>
      <c r="U812" s="130"/>
      <c r="V812" s="130"/>
      <c r="W812" s="130"/>
      <c r="X812" s="130"/>
      <c r="Y812" s="131"/>
      <c r="Z812" s="132"/>
    </row>
    <row r="813" spans="5:26" ht="18" customHeight="1" hidden="1">
      <c r="E813" s="258"/>
      <c r="F813" s="258"/>
      <c r="G813" s="258"/>
      <c r="H813" s="258"/>
      <c r="I813" s="258"/>
      <c r="J813" s="258"/>
      <c r="K813" s="129"/>
      <c r="L813" s="31"/>
      <c r="M813" s="129"/>
      <c r="N813" s="31"/>
      <c r="O813" s="129"/>
      <c r="P813" s="256"/>
      <c r="Q813" s="256"/>
      <c r="R813" s="252"/>
      <c r="S813" s="252"/>
      <c r="T813" s="252"/>
      <c r="U813" s="122"/>
      <c r="V813" s="122"/>
      <c r="W813" s="122"/>
      <c r="X813" s="252"/>
      <c r="Y813" s="252"/>
      <c r="Z813" s="122"/>
    </row>
    <row r="814" spans="5:26" ht="18" customHeight="1" hidden="1">
      <c r="E814" s="258"/>
      <c r="F814" s="258"/>
      <c r="G814" s="258"/>
      <c r="H814" s="258"/>
      <c r="I814" s="258"/>
      <c r="J814" s="258"/>
      <c r="K814" s="129"/>
      <c r="L814" s="31"/>
      <c r="M814" s="129"/>
      <c r="N814" s="31"/>
      <c r="O814" s="129"/>
      <c r="P814" s="256"/>
      <c r="Q814" s="256"/>
      <c r="R814" s="260"/>
      <c r="S814" s="260"/>
      <c r="T814" s="260"/>
      <c r="U814" s="122"/>
      <c r="V814" s="122"/>
      <c r="W814" s="122"/>
      <c r="X814" s="255"/>
      <c r="Y814" s="255"/>
      <c r="Z814" s="132"/>
    </row>
    <row r="815" spans="5:26" ht="18" customHeight="1" hidden="1">
      <c r="E815" s="258"/>
      <c r="F815" s="258"/>
      <c r="G815" s="258"/>
      <c r="H815" s="258"/>
      <c r="I815" s="258"/>
      <c r="J815" s="258"/>
      <c r="K815" s="129"/>
      <c r="L815" s="31"/>
      <c r="M815" s="129"/>
      <c r="N815" s="31"/>
      <c r="O815" s="129"/>
      <c r="P815" s="256"/>
      <c r="Q815" s="256"/>
      <c r="R815" s="252"/>
      <c r="S815" s="252"/>
      <c r="T815" s="252"/>
      <c r="U815" s="122"/>
      <c r="V815" s="122"/>
      <c r="W815" s="122"/>
      <c r="X815" s="252"/>
      <c r="Y815" s="252"/>
      <c r="Z815" s="122"/>
    </row>
    <row r="816" spans="5:26" ht="18" customHeight="1" hidden="1">
      <c r="E816" s="258"/>
      <c r="F816" s="258"/>
      <c r="G816" s="258"/>
      <c r="H816" s="258"/>
      <c r="I816" s="258"/>
      <c r="J816" s="258"/>
      <c r="K816" s="129"/>
      <c r="L816" s="31"/>
      <c r="M816" s="129"/>
      <c r="N816" s="31"/>
      <c r="O816" s="129"/>
      <c r="P816" s="256"/>
      <c r="Q816" s="256"/>
      <c r="R816" s="260"/>
      <c r="S816" s="260"/>
      <c r="T816" s="260"/>
      <c r="U816" s="122"/>
      <c r="V816" s="122"/>
      <c r="W816" s="122"/>
      <c r="X816" s="255"/>
      <c r="Y816" s="255"/>
      <c r="Z816" s="132"/>
    </row>
    <row r="817" spans="5:26" ht="18" customHeight="1" hidden="1">
      <c r="E817" s="258"/>
      <c r="F817" s="258"/>
      <c r="G817" s="258"/>
      <c r="H817" s="258"/>
      <c r="I817" s="258"/>
      <c r="J817" s="258"/>
      <c r="K817" s="129"/>
      <c r="L817" s="31"/>
      <c r="M817" s="129"/>
      <c r="N817" s="31"/>
      <c r="O817" s="129"/>
      <c r="P817" s="256"/>
      <c r="Q817" s="256"/>
      <c r="R817" s="252"/>
      <c r="S817" s="252"/>
      <c r="T817" s="252"/>
      <c r="U817" s="122"/>
      <c r="V817" s="122"/>
      <c r="W817" s="122"/>
      <c r="X817" s="252"/>
      <c r="Y817" s="252"/>
      <c r="Z817" s="122"/>
    </row>
    <row r="818" spans="5:26" ht="18" customHeight="1" hidden="1">
      <c r="E818" s="258"/>
      <c r="F818" s="258"/>
      <c r="G818" s="258"/>
      <c r="H818" s="258"/>
      <c r="I818" s="258"/>
      <c r="J818" s="258"/>
      <c r="K818" s="129"/>
      <c r="L818" s="31"/>
      <c r="M818" s="129"/>
      <c r="N818" s="31"/>
      <c r="O818" s="129"/>
      <c r="P818" s="256"/>
      <c r="Q818" s="256"/>
      <c r="R818" s="260"/>
      <c r="S818" s="260"/>
      <c r="T818" s="260"/>
      <c r="U818" s="122"/>
      <c r="V818" s="122"/>
      <c r="W818" s="122"/>
      <c r="X818" s="255"/>
      <c r="Y818" s="255"/>
      <c r="Z818" s="132"/>
    </row>
    <row r="819" spans="5:26" ht="18" customHeight="1" hidden="1">
      <c r="E819" s="258"/>
      <c r="F819" s="258"/>
      <c r="G819" s="258"/>
      <c r="H819" s="258"/>
      <c r="I819" s="258"/>
      <c r="J819" s="258"/>
      <c r="K819" s="129"/>
      <c r="L819" s="31"/>
      <c r="M819" s="129"/>
      <c r="N819" s="31"/>
      <c r="O819" s="129"/>
      <c r="P819" s="256"/>
      <c r="Q819" s="256"/>
      <c r="R819" s="252"/>
      <c r="S819" s="252"/>
      <c r="T819" s="252"/>
      <c r="U819" s="122"/>
      <c r="V819" s="122"/>
      <c r="W819" s="122"/>
      <c r="X819" s="252"/>
      <c r="Y819" s="252"/>
      <c r="Z819" s="122"/>
    </row>
    <row r="820" spans="5:26" ht="18" customHeight="1" hidden="1">
      <c r="E820" s="258"/>
      <c r="F820" s="258"/>
      <c r="G820" s="258"/>
      <c r="H820" s="258"/>
      <c r="I820" s="258"/>
      <c r="J820" s="258"/>
      <c r="K820" s="129"/>
      <c r="L820" s="31"/>
      <c r="M820" s="129"/>
      <c r="N820" s="31"/>
      <c r="O820" s="129"/>
      <c r="P820" s="256"/>
      <c r="Q820" s="256"/>
      <c r="R820" s="260"/>
      <c r="S820" s="260"/>
      <c r="T820" s="260"/>
      <c r="U820" s="122"/>
      <c r="V820" s="122"/>
      <c r="W820" s="122"/>
      <c r="X820" s="255"/>
      <c r="Y820" s="255"/>
      <c r="Z820" s="132"/>
    </row>
    <row r="821" spans="5:26" ht="18" customHeight="1" hidden="1">
      <c r="E821" s="258"/>
      <c r="F821" s="258"/>
      <c r="G821" s="258"/>
      <c r="H821" s="258"/>
      <c r="I821" s="258"/>
      <c r="J821" s="258"/>
      <c r="K821" s="129"/>
      <c r="L821" s="31"/>
      <c r="M821" s="129"/>
      <c r="N821" s="31"/>
      <c r="O821" s="129"/>
      <c r="P821" s="256"/>
      <c r="Q821" s="256"/>
      <c r="R821" s="252"/>
      <c r="S821" s="252"/>
      <c r="T821" s="252"/>
      <c r="U821" s="122"/>
      <c r="V821" s="122"/>
      <c r="W821" s="122"/>
      <c r="X821" s="252"/>
      <c r="Y821" s="252"/>
      <c r="Z821" s="122"/>
    </row>
    <row r="822" spans="5:26" ht="18" customHeight="1" hidden="1">
      <c r="E822" s="258"/>
      <c r="F822" s="258"/>
      <c r="G822" s="258"/>
      <c r="H822" s="258"/>
      <c r="I822" s="258"/>
      <c r="J822" s="258"/>
      <c r="K822" s="129"/>
      <c r="L822" s="31"/>
      <c r="M822" s="129"/>
      <c r="N822" s="31"/>
      <c r="O822" s="129"/>
      <c r="P822" s="256"/>
      <c r="Q822" s="256"/>
      <c r="R822" s="260"/>
      <c r="S822" s="260"/>
      <c r="T822" s="260"/>
      <c r="U822" s="122"/>
      <c r="V822" s="122"/>
      <c r="W822" s="122"/>
      <c r="X822" s="255"/>
      <c r="Y822" s="255"/>
      <c r="Z822" s="132"/>
    </row>
    <row r="823" spans="5:26" ht="18" customHeight="1" hidden="1">
      <c r="E823" s="258"/>
      <c r="F823" s="258"/>
      <c r="G823" s="258"/>
      <c r="H823" s="258"/>
      <c r="I823" s="258"/>
      <c r="J823" s="258"/>
      <c r="K823" s="129"/>
      <c r="L823" s="31"/>
      <c r="M823" s="129"/>
      <c r="N823" s="31"/>
      <c r="O823" s="129"/>
      <c r="P823" s="256"/>
      <c r="Q823" s="256"/>
      <c r="R823" s="252"/>
      <c r="S823" s="252"/>
      <c r="T823" s="252"/>
      <c r="U823" s="122"/>
      <c r="V823" s="122"/>
      <c r="W823" s="122"/>
      <c r="X823" s="252"/>
      <c r="Y823" s="252"/>
      <c r="Z823" s="122"/>
    </row>
    <row r="824" spans="5:26" ht="18" customHeight="1" hidden="1">
      <c r="E824" s="258"/>
      <c r="F824" s="258"/>
      <c r="G824" s="258"/>
      <c r="H824" s="258"/>
      <c r="I824" s="258"/>
      <c r="J824" s="258"/>
      <c r="K824" s="129"/>
      <c r="L824" s="31"/>
      <c r="M824" s="129"/>
      <c r="N824" s="31"/>
      <c r="O824" s="129"/>
      <c r="P824" s="256"/>
      <c r="Q824" s="256"/>
      <c r="R824" s="260"/>
      <c r="S824" s="260"/>
      <c r="T824" s="260"/>
      <c r="U824" s="122"/>
      <c r="V824" s="122"/>
      <c r="W824" s="122"/>
      <c r="X824" s="255"/>
      <c r="Y824" s="255"/>
      <c r="Z824" s="132"/>
    </row>
    <row r="825" spans="5:26" ht="18" customHeight="1" hidden="1">
      <c r="E825" s="258"/>
      <c r="F825" s="258"/>
      <c r="G825" s="258"/>
      <c r="H825" s="258"/>
      <c r="I825" s="258"/>
      <c r="J825" s="258"/>
      <c r="K825" s="129"/>
      <c r="L825" s="31"/>
      <c r="M825" s="129"/>
      <c r="N825" s="31"/>
      <c r="O825" s="129"/>
      <c r="P825" s="256"/>
      <c r="Q825" s="256"/>
      <c r="R825" s="252"/>
      <c r="S825" s="252"/>
      <c r="T825" s="252"/>
      <c r="U825" s="122"/>
      <c r="V825" s="122"/>
      <c r="W825" s="122"/>
      <c r="X825" s="252"/>
      <c r="Y825" s="252"/>
      <c r="Z825" s="122"/>
    </row>
    <row r="826" spans="5:26" ht="18" customHeight="1" hidden="1">
      <c r="E826" s="258"/>
      <c r="F826" s="258"/>
      <c r="G826" s="258"/>
      <c r="H826" s="258"/>
      <c r="I826" s="258"/>
      <c r="J826" s="258"/>
      <c r="K826" s="129"/>
      <c r="L826" s="31"/>
      <c r="M826" s="129"/>
      <c r="N826" s="31"/>
      <c r="O826" s="129"/>
      <c r="P826" s="256"/>
      <c r="Q826" s="256"/>
      <c r="R826" s="260"/>
      <c r="S826" s="260"/>
      <c r="T826" s="260"/>
      <c r="U826" s="122"/>
      <c r="V826" s="122"/>
      <c r="W826" s="122"/>
      <c r="X826" s="255"/>
      <c r="Y826" s="255"/>
      <c r="Z826" s="132"/>
    </row>
    <row r="827" spans="5:26" ht="18" customHeight="1" hidden="1">
      <c r="E827" s="258"/>
      <c r="F827" s="258"/>
      <c r="G827" s="258"/>
      <c r="H827" s="258"/>
      <c r="I827" s="258"/>
      <c r="J827" s="258"/>
      <c r="K827" s="129"/>
      <c r="L827" s="31"/>
      <c r="M827" s="129"/>
      <c r="N827" s="31"/>
      <c r="O827" s="129"/>
      <c r="P827" s="256"/>
      <c r="Q827" s="256"/>
      <c r="R827" s="252"/>
      <c r="S827" s="252"/>
      <c r="T827" s="252"/>
      <c r="U827" s="122"/>
      <c r="V827" s="122"/>
      <c r="W827" s="122"/>
      <c r="X827" s="252"/>
      <c r="Y827" s="252"/>
      <c r="Z827" s="122"/>
    </row>
    <row r="828" spans="5:26" ht="18" customHeight="1" hidden="1">
      <c r="E828" s="258"/>
      <c r="F828" s="258"/>
      <c r="G828" s="258"/>
      <c r="H828" s="258"/>
      <c r="I828" s="258"/>
      <c r="J828" s="258"/>
      <c r="K828" s="129"/>
      <c r="L828" s="31"/>
      <c r="M828" s="129"/>
      <c r="N828" s="31"/>
      <c r="O828" s="129"/>
      <c r="P828" s="256"/>
      <c r="Q828" s="256"/>
      <c r="R828" s="260"/>
      <c r="S828" s="260"/>
      <c r="T828" s="260"/>
      <c r="U828" s="122"/>
      <c r="V828" s="122"/>
      <c r="W828" s="122"/>
      <c r="X828" s="255"/>
      <c r="Y828" s="255"/>
      <c r="Z828" s="132"/>
    </row>
    <row r="829" spans="5:26" ht="18" customHeight="1" hidden="1">
      <c r="E829" s="258"/>
      <c r="F829" s="258"/>
      <c r="G829" s="258"/>
      <c r="H829" s="258"/>
      <c r="I829" s="258"/>
      <c r="J829" s="258"/>
      <c r="K829" s="129"/>
      <c r="L829" s="63"/>
      <c r="M829" s="129"/>
      <c r="N829" s="31"/>
      <c r="O829" s="129"/>
      <c r="P829" s="256"/>
      <c r="Q829" s="256"/>
      <c r="R829" s="252"/>
      <c r="S829" s="252"/>
      <c r="T829" s="252"/>
      <c r="U829" s="122"/>
      <c r="V829" s="122"/>
      <c r="W829" s="122"/>
      <c r="X829" s="252"/>
      <c r="Y829" s="252"/>
      <c r="Z829" s="122"/>
    </row>
    <row r="830" spans="5:26" ht="18" customHeight="1" hidden="1">
      <c r="E830" s="254"/>
      <c r="F830" s="253"/>
      <c r="G830" s="253"/>
      <c r="H830" s="253"/>
      <c r="I830" s="253"/>
      <c r="J830" s="253"/>
      <c r="K830" s="254"/>
      <c r="L830" s="254"/>
      <c r="M830" s="254"/>
      <c r="N830" s="254"/>
      <c r="O830" s="254"/>
      <c r="P830" s="254"/>
      <c r="Q830" s="254"/>
      <c r="R830" s="255"/>
      <c r="S830" s="255"/>
      <c r="T830" s="255"/>
      <c r="U830" s="122"/>
      <c r="V830" s="122"/>
      <c r="W830" s="122"/>
      <c r="X830" s="252"/>
      <c r="Y830" s="252"/>
      <c r="Z830" s="132"/>
    </row>
    <row r="831" spans="5:26" ht="18" customHeight="1" hidden="1">
      <c r="E831" s="254"/>
      <c r="F831" s="253"/>
      <c r="G831" s="253"/>
      <c r="H831" s="253"/>
      <c r="I831" s="253"/>
      <c r="J831" s="253"/>
      <c r="K831" s="254"/>
      <c r="L831" s="254"/>
      <c r="M831" s="254"/>
      <c r="N831" s="254"/>
      <c r="O831" s="254"/>
      <c r="P831" s="254"/>
      <c r="Q831" s="254"/>
      <c r="R831" s="252"/>
      <c r="S831" s="252"/>
      <c r="T831" s="252"/>
      <c r="U831" s="122"/>
      <c r="V831" s="122"/>
      <c r="W831" s="122"/>
      <c r="X831" s="252"/>
      <c r="Y831" s="252"/>
      <c r="Z831" s="122"/>
    </row>
    <row r="832" ht="18" customHeight="1" hidden="1">
      <c r="Z832" s="133"/>
    </row>
    <row r="833" ht="31.5" customHeight="1" hidden="1">
      <c r="Z833" s="133"/>
    </row>
    <row r="834" ht="7.5" customHeight="1" hidden="1">
      <c r="T834" s="64"/>
    </row>
    <row r="835" ht="10.5" customHeight="1" hidden="1">
      <c r="T835" s="64"/>
    </row>
    <row r="836" ht="5.25" customHeight="1" hidden="1">
      <c r="T836" s="64"/>
    </row>
    <row r="837" ht="5.25" customHeight="1" hidden="1">
      <c r="T837" s="64"/>
    </row>
    <row r="838" ht="5.25" customHeight="1" hidden="1">
      <c r="T838" s="64"/>
    </row>
    <row r="839" ht="5.25" customHeight="1" hidden="1">
      <c r="T839" s="64"/>
    </row>
    <row r="840" spans="5:19" ht="17.25" customHeight="1" hidden="1">
      <c r="E840" s="65"/>
      <c r="O840" s="56"/>
      <c r="P840" s="56"/>
      <c r="Q840" s="56"/>
      <c r="R840" s="56"/>
      <c r="S840" s="56"/>
    </row>
    <row r="841" spans="9:21" ht="12.75" customHeight="1" hidden="1">
      <c r="I841" s="57"/>
      <c r="J841" s="57"/>
      <c r="K841" s="57"/>
      <c r="L841" s="57"/>
      <c r="M841" s="57"/>
      <c r="N841" s="57"/>
      <c r="O841" s="57"/>
      <c r="P841" s="58"/>
      <c r="Q841" s="58"/>
      <c r="R841" s="58"/>
      <c r="S841" s="58"/>
      <c r="T841" s="58"/>
      <c r="U841" s="57"/>
    </row>
    <row r="842" spans="9:21" ht="12.75" customHeight="1" hidden="1">
      <c r="I842" s="57"/>
      <c r="J842" s="57"/>
      <c r="K842" s="57"/>
      <c r="L842" s="57"/>
      <c r="M842" s="57"/>
      <c r="N842" s="57"/>
      <c r="O842" s="57"/>
      <c r="P842" s="58"/>
      <c r="Q842" s="58"/>
      <c r="R842" s="58"/>
      <c r="S842" s="58"/>
      <c r="T842" s="58"/>
      <c r="U842" s="57"/>
    </row>
    <row r="843" spans="9:21" ht="12.75" customHeight="1" hidden="1">
      <c r="I843" s="57"/>
      <c r="J843" s="57"/>
      <c r="K843" s="57"/>
      <c r="L843" s="57"/>
      <c r="M843" s="57"/>
      <c r="N843" s="57"/>
      <c r="O843" s="57"/>
      <c r="P843" s="57"/>
      <c r="Q843" s="57"/>
      <c r="R843" s="57"/>
      <c r="S843" s="57"/>
      <c r="T843" s="57"/>
      <c r="U843" s="57"/>
    </row>
    <row r="844" spans="9:21" ht="6" customHeight="1" hidden="1">
      <c r="I844" s="57"/>
      <c r="J844" s="57"/>
      <c r="K844" s="57"/>
      <c r="L844" s="57"/>
      <c r="M844" s="57"/>
      <c r="N844" s="57"/>
      <c r="O844" s="57"/>
      <c r="P844" s="57"/>
      <c r="Q844" s="57"/>
      <c r="R844" s="57"/>
      <c r="S844" s="57"/>
      <c r="T844" s="57"/>
      <c r="U844" s="57"/>
    </row>
    <row r="845" spans="5:26" ht="12.75" customHeight="1" hidden="1">
      <c r="E845" s="261"/>
      <c r="F845" s="262"/>
      <c r="G845" s="262"/>
      <c r="H845" s="60"/>
      <c r="I845" s="262"/>
      <c r="J845" s="262"/>
      <c r="K845" s="262"/>
      <c r="L845" s="262"/>
      <c r="M845" s="262"/>
      <c r="N845" s="262"/>
      <c r="O845" s="262"/>
      <c r="P845" s="262"/>
      <c r="Q845" s="262"/>
      <c r="R845" s="262"/>
      <c r="S845" s="262"/>
      <c r="V845" s="31"/>
      <c r="W845" s="31"/>
      <c r="X845" s="31"/>
      <c r="Z845" s="268"/>
    </row>
    <row r="846" spans="5:26" ht="13.5" customHeight="1" hidden="1">
      <c r="E846" s="261"/>
      <c r="F846" s="263"/>
      <c r="G846" s="263"/>
      <c r="H846" s="263"/>
      <c r="I846" s="263"/>
      <c r="J846" s="263"/>
      <c r="K846" s="263"/>
      <c r="L846" s="263"/>
      <c r="M846" s="263"/>
      <c r="N846" s="263"/>
      <c r="O846" s="263"/>
      <c r="P846" s="263"/>
      <c r="Q846" s="263"/>
      <c r="R846" s="263"/>
      <c r="S846" s="263"/>
      <c r="V846" s="31"/>
      <c r="W846" s="31"/>
      <c r="X846" s="31"/>
      <c r="Z846" s="268"/>
    </row>
    <row r="847" spans="5:26" ht="9" customHeight="1" hidden="1">
      <c r="E847" s="261"/>
      <c r="F847" s="263"/>
      <c r="G847" s="263"/>
      <c r="H847" s="263"/>
      <c r="I847" s="263"/>
      <c r="J847" s="263"/>
      <c r="K847" s="263"/>
      <c r="L847" s="263"/>
      <c r="M847" s="263"/>
      <c r="N847" s="263"/>
      <c r="O847" s="263"/>
      <c r="P847" s="263"/>
      <c r="Q847" s="263"/>
      <c r="R847" s="263"/>
      <c r="S847" s="263"/>
      <c r="V847" s="31"/>
      <c r="W847" s="31"/>
      <c r="X847" s="31"/>
      <c r="Z847" s="268"/>
    </row>
    <row r="848" spans="5:19" ht="6" customHeight="1" hidden="1">
      <c r="E848" s="261"/>
      <c r="F848" s="263"/>
      <c r="G848" s="263"/>
      <c r="H848" s="263"/>
      <c r="I848" s="263"/>
      <c r="J848" s="263"/>
      <c r="K848" s="263"/>
      <c r="L848" s="263"/>
      <c r="M848" s="263"/>
      <c r="N848" s="263"/>
      <c r="O848" s="263"/>
      <c r="P848" s="263"/>
      <c r="Q848" s="263"/>
      <c r="R848" s="263"/>
      <c r="S848" s="263"/>
    </row>
    <row r="849" spans="5:26" ht="15" customHeight="1" hidden="1">
      <c r="E849" s="256"/>
      <c r="F849" s="256"/>
      <c r="G849" s="256"/>
      <c r="H849" s="256"/>
      <c r="I849" s="256"/>
      <c r="J849" s="256"/>
      <c r="K849" s="256"/>
      <c r="L849" s="256"/>
      <c r="M849" s="256"/>
      <c r="N849" s="256"/>
      <c r="O849" s="256"/>
      <c r="P849" s="256"/>
      <c r="Q849" s="256"/>
      <c r="R849" s="66"/>
      <c r="S849" s="65"/>
      <c r="T849" s="65"/>
      <c r="U849" s="264"/>
      <c r="V849" s="264"/>
      <c r="W849" s="104"/>
      <c r="X849" s="65"/>
      <c r="Y849" s="65"/>
      <c r="Z849" s="66"/>
    </row>
    <row r="850" spans="5:26" ht="13.5" customHeight="1" hidden="1">
      <c r="E850" s="256"/>
      <c r="F850" s="256"/>
      <c r="G850" s="256"/>
      <c r="H850" s="256"/>
      <c r="I850" s="256"/>
      <c r="J850" s="256"/>
      <c r="K850" s="256"/>
      <c r="L850" s="256"/>
      <c r="M850" s="256"/>
      <c r="N850" s="256"/>
      <c r="O850" s="256"/>
      <c r="P850" s="256"/>
      <c r="Q850" s="256"/>
      <c r="R850" s="265"/>
      <c r="S850" s="265"/>
      <c r="T850" s="265"/>
      <c r="U850" s="266"/>
      <c r="V850" s="267"/>
      <c r="W850" s="134"/>
      <c r="X850" s="262"/>
      <c r="Y850" s="262"/>
      <c r="Z850" s="31"/>
    </row>
    <row r="851" spans="5:26" ht="13.5" customHeight="1" hidden="1">
      <c r="E851" s="256"/>
      <c r="F851" s="256"/>
      <c r="G851" s="256"/>
      <c r="H851" s="256"/>
      <c r="I851" s="256"/>
      <c r="J851" s="256"/>
      <c r="K851" s="256"/>
      <c r="L851" s="256"/>
      <c r="M851" s="256"/>
      <c r="N851" s="256"/>
      <c r="O851" s="256"/>
      <c r="P851" s="256"/>
      <c r="Q851" s="256"/>
      <c r="R851" s="265"/>
      <c r="S851" s="265"/>
      <c r="T851" s="265"/>
      <c r="U851" s="266"/>
      <c r="V851" s="267"/>
      <c r="W851" s="134"/>
      <c r="X851" s="262"/>
      <c r="Y851" s="262"/>
      <c r="Z851" s="135"/>
    </row>
    <row r="852" spans="5:26" ht="18" customHeight="1" hidden="1">
      <c r="E852" s="258"/>
      <c r="F852" s="258"/>
      <c r="G852" s="258"/>
      <c r="H852" s="258"/>
      <c r="I852" s="258"/>
      <c r="J852" s="258"/>
      <c r="K852" s="129"/>
      <c r="L852" s="31"/>
      <c r="M852" s="129"/>
      <c r="N852" s="31"/>
      <c r="O852" s="129"/>
      <c r="P852" s="256"/>
      <c r="Q852" s="256"/>
      <c r="R852" s="260"/>
      <c r="S852" s="260"/>
      <c r="T852" s="260"/>
      <c r="U852" s="130"/>
      <c r="V852" s="130"/>
      <c r="W852" s="130"/>
      <c r="X852" s="130"/>
      <c r="Y852" s="131"/>
      <c r="Z852" s="132"/>
    </row>
    <row r="853" spans="5:26" ht="18" customHeight="1" hidden="1">
      <c r="E853" s="258"/>
      <c r="F853" s="258"/>
      <c r="G853" s="258"/>
      <c r="H853" s="258"/>
      <c r="I853" s="258"/>
      <c r="J853" s="258"/>
      <c r="K853" s="129"/>
      <c r="L853" s="31"/>
      <c r="M853" s="129"/>
      <c r="N853" s="31"/>
      <c r="O853" s="129"/>
      <c r="P853" s="256"/>
      <c r="Q853" s="256"/>
      <c r="R853" s="252"/>
      <c r="S853" s="252"/>
      <c r="T853" s="252"/>
      <c r="U853" s="122"/>
      <c r="V853" s="122"/>
      <c r="W853" s="122"/>
      <c r="X853" s="252"/>
      <c r="Y853" s="252"/>
      <c r="Z853" s="122"/>
    </row>
    <row r="854" spans="5:26" ht="18" customHeight="1" hidden="1">
      <c r="E854" s="258"/>
      <c r="F854" s="258"/>
      <c r="G854" s="258"/>
      <c r="H854" s="258"/>
      <c r="I854" s="258"/>
      <c r="J854" s="258"/>
      <c r="K854" s="129"/>
      <c r="L854" s="31"/>
      <c r="M854" s="129"/>
      <c r="N854" s="31"/>
      <c r="O854" s="129"/>
      <c r="P854" s="256"/>
      <c r="Q854" s="256"/>
      <c r="R854" s="260"/>
      <c r="S854" s="260"/>
      <c r="T854" s="260"/>
      <c r="U854" s="122"/>
      <c r="V854" s="122"/>
      <c r="W854" s="122"/>
      <c r="X854" s="255"/>
      <c r="Y854" s="255"/>
      <c r="Z854" s="132"/>
    </row>
    <row r="855" spans="5:26" ht="18" customHeight="1" hidden="1">
      <c r="E855" s="258"/>
      <c r="F855" s="258"/>
      <c r="G855" s="258"/>
      <c r="H855" s="258"/>
      <c r="I855" s="258"/>
      <c r="J855" s="258"/>
      <c r="K855" s="129"/>
      <c r="L855" s="31"/>
      <c r="M855" s="129"/>
      <c r="N855" s="31"/>
      <c r="O855" s="129"/>
      <c r="P855" s="256"/>
      <c r="Q855" s="256"/>
      <c r="R855" s="252"/>
      <c r="S855" s="252"/>
      <c r="T855" s="252"/>
      <c r="U855" s="122"/>
      <c r="V855" s="122"/>
      <c r="W855" s="122"/>
      <c r="X855" s="252"/>
      <c r="Y855" s="252"/>
      <c r="Z855" s="122"/>
    </row>
    <row r="856" spans="5:26" ht="18" customHeight="1" hidden="1">
      <c r="E856" s="258"/>
      <c r="F856" s="258"/>
      <c r="G856" s="258"/>
      <c r="H856" s="258"/>
      <c r="I856" s="258"/>
      <c r="J856" s="258"/>
      <c r="K856" s="129"/>
      <c r="L856" s="31"/>
      <c r="M856" s="129"/>
      <c r="N856" s="31"/>
      <c r="O856" s="129"/>
      <c r="P856" s="256"/>
      <c r="Q856" s="256"/>
      <c r="R856" s="260"/>
      <c r="S856" s="260"/>
      <c r="T856" s="260"/>
      <c r="U856" s="122"/>
      <c r="V856" s="122"/>
      <c r="W856" s="122"/>
      <c r="X856" s="255"/>
      <c r="Y856" s="255"/>
      <c r="Z856" s="132"/>
    </row>
    <row r="857" spans="5:26" ht="18" customHeight="1" hidden="1">
      <c r="E857" s="258"/>
      <c r="F857" s="258"/>
      <c r="G857" s="258"/>
      <c r="H857" s="258"/>
      <c r="I857" s="258"/>
      <c r="J857" s="258"/>
      <c r="K857" s="129"/>
      <c r="L857" s="31"/>
      <c r="M857" s="129"/>
      <c r="N857" s="31"/>
      <c r="O857" s="129"/>
      <c r="P857" s="256"/>
      <c r="Q857" s="256"/>
      <c r="R857" s="252"/>
      <c r="S857" s="252"/>
      <c r="T857" s="252"/>
      <c r="U857" s="122"/>
      <c r="V857" s="122"/>
      <c r="W857" s="122"/>
      <c r="X857" s="252"/>
      <c r="Y857" s="252"/>
      <c r="Z857" s="122"/>
    </row>
    <row r="858" spans="5:26" ht="18" customHeight="1" hidden="1">
      <c r="E858" s="258"/>
      <c r="F858" s="258"/>
      <c r="G858" s="258"/>
      <c r="H858" s="258"/>
      <c r="I858" s="258"/>
      <c r="J858" s="258"/>
      <c r="K858" s="129"/>
      <c r="L858" s="31"/>
      <c r="M858" s="129"/>
      <c r="N858" s="31"/>
      <c r="O858" s="129"/>
      <c r="P858" s="256"/>
      <c r="Q858" s="256"/>
      <c r="R858" s="260"/>
      <c r="S858" s="260"/>
      <c r="T858" s="260"/>
      <c r="U858" s="122"/>
      <c r="V858" s="122"/>
      <c r="W858" s="122"/>
      <c r="X858" s="255"/>
      <c r="Y858" s="255"/>
      <c r="Z858" s="132"/>
    </row>
    <row r="859" spans="5:26" ht="18" customHeight="1" hidden="1">
      <c r="E859" s="258"/>
      <c r="F859" s="258"/>
      <c r="G859" s="258"/>
      <c r="H859" s="258"/>
      <c r="I859" s="258"/>
      <c r="J859" s="258"/>
      <c r="K859" s="129"/>
      <c r="L859" s="31"/>
      <c r="M859" s="129"/>
      <c r="N859" s="31"/>
      <c r="O859" s="129"/>
      <c r="P859" s="256"/>
      <c r="Q859" s="256"/>
      <c r="R859" s="252"/>
      <c r="S859" s="252"/>
      <c r="T859" s="252"/>
      <c r="U859" s="122"/>
      <c r="V859" s="122"/>
      <c r="W859" s="122"/>
      <c r="X859" s="252"/>
      <c r="Y859" s="252"/>
      <c r="Z859" s="122"/>
    </row>
    <row r="860" spans="5:26" ht="18" customHeight="1" hidden="1">
      <c r="E860" s="258"/>
      <c r="F860" s="258"/>
      <c r="G860" s="258"/>
      <c r="H860" s="258"/>
      <c r="I860" s="258"/>
      <c r="J860" s="258"/>
      <c r="K860" s="129"/>
      <c r="L860" s="31"/>
      <c r="M860" s="129"/>
      <c r="N860" s="31"/>
      <c r="O860" s="129"/>
      <c r="P860" s="256"/>
      <c r="Q860" s="256"/>
      <c r="R860" s="260"/>
      <c r="S860" s="260"/>
      <c r="T860" s="260"/>
      <c r="U860" s="122"/>
      <c r="V860" s="122"/>
      <c r="W860" s="122"/>
      <c r="X860" s="255"/>
      <c r="Y860" s="255"/>
      <c r="Z860" s="132"/>
    </row>
    <row r="861" spans="5:26" ht="18" customHeight="1" hidden="1">
      <c r="E861" s="258"/>
      <c r="F861" s="258"/>
      <c r="G861" s="258"/>
      <c r="H861" s="258"/>
      <c r="I861" s="258"/>
      <c r="J861" s="258"/>
      <c r="K861" s="129"/>
      <c r="L861" s="31"/>
      <c r="M861" s="129"/>
      <c r="N861" s="31"/>
      <c r="O861" s="129"/>
      <c r="P861" s="256"/>
      <c r="Q861" s="256"/>
      <c r="R861" s="252"/>
      <c r="S861" s="252"/>
      <c r="T861" s="252"/>
      <c r="U861" s="122"/>
      <c r="V861" s="122"/>
      <c r="W861" s="122"/>
      <c r="X861" s="252"/>
      <c r="Y861" s="252"/>
      <c r="Z861" s="122"/>
    </row>
    <row r="862" spans="5:26" ht="18" customHeight="1" hidden="1">
      <c r="E862" s="258"/>
      <c r="F862" s="258"/>
      <c r="G862" s="258"/>
      <c r="H862" s="258"/>
      <c r="I862" s="258"/>
      <c r="J862" s="258"/>
      <c r="K862" s="129"/>
      <c r="L862" s="31"/>
      <c r="M862" s="129"/>
      <c r="N862" s="31"/>
      <c r="O862" s="129"/>
      <c r="P862" s="256"/>
      <c r="Q862" s="256"/>
      <c r="R862" s="260"/>
      <c r="S862" s="260"/>
      <c r="T862" s="260"/>
      <c r="U862" s="122"/>
      <c r="V862" s="122"/>
      <c r="W862" s="122"/>
      <c r="X862" s="255"/>
      <c r="Y862" s="255"/>
      <c r="Z862" s="132"/>
    </row>
    <row r="863" spans="5:26" ht="18" customHeight="1" hidden="1">
      <c r="E863" s="258"/>
      <c r="F863" s="258"/>
      <c r="G863" s="258"/>
      <c r="H863" s="258"/>
      <c r="I863" s="258"/>
      <c r="J863" s="258"/>
      <c r="K863" s="129"/>
      <c r="L863" s="31"/>
      <c r="M863" s="129"/>
      <c r="N863" s="31"/>
      <c r="O863" s="129"/>
      <c r="P863" s="256"/>
      <c r="Q863" s="256"/>
      <c r="R863" s="252"/>
      <c r="S863" s="252"/>
      <c r="T863" s="252"/>
      <c r="U863" s="122"/>
      <c r="V863" s="122"/>
      <c r="W863" s="122"/>
      <c r="X863" s="252"/>
      <c r="Y863" s="252"/>
      <c r="Z863" s="122"/>
    </row>
    <row r="864" spans="5:26" ht="18" customHeight="1" hidden="1">
      <c r="E864" s="258"/>
      <c r="F864" s="258"/>
      <c r="G864" s="258"/>
      <c r="H864" s="258"/>
      <c r="I864" s="258"/>
      <c r="J864" s="258"/>
      <c r="K864" s="129"/>
      <c r="L864" s="31"/>
      <c r="M864" s="129"/>
      <c r="N864" s="31"/>
      <c r="O864" s="129"/>
      <c r="P864" s="256"/>
      <c r="Q864" s="256"/>
      <c r="R864" s="260"/>
      <c r="S864" s="260"/>
      <c r="T864" s="260"/>
      <c r="U864" s="122"/>
      <c r="V864" s="122"/>
      <c r="W864" s="122"/>
      <c r="X864" s="255"/>
      <c r="Y864" s="255"/>
      <c r="Z864" s="132"/>
    </row>
    <row r="865" spans="5:26" ht="18" customHeight="1" hidden="1">
      <c r="E865" s="258"/>
      <c r="F865" s="258"/>
      <c r="G865" s="258"/>
      <c r="H865" s="258"/>
      <c r="I865" s="258"/>
      <c r="J865" s="258"/>
      <c r="K865" s="129"/>
      <c r="L865" s="31"/>
      <c r="M865" s="129"/>
      <c r="N865" s="31"/>
      <c r="O865" s="129"/>
      <c r="P865" s="256"/>
      <c r="Q865" s="256"/>
      <c r="R865" s="252"/>
      <c r="S865" s="252"/>
      <c r="T865" s="252"/>
      <c r="U865" s="122"/>
      <c r="V865" s="122"/>
      <c r="W865" s="122"/>
      <c r="X865" s="252"/>
      <c r="Y865" s="252"/>
      <c r="Z865" s="122"/>
    </row>
    <row r="866" spans="5:26" ht="18" customHeight="1" hidden="1">
      <c r="E866" s="258"/>
      <c r="F866" s="258"/>
      <c r="G866" s="258"/>
      <c r="H866" s="258"/>
      <c r="I866" s="258"/>
      <c r="J866" s="258"/>
      <c r="K866" s="129"/>
      <c r="L866" s="31"/>
      <c r="M866" s="129"/>
      <c r="N866" s="31"/>
      <c r="O866" s="129"/>
      <c r="P866" s="256"/>
      <c r="Q866" s="256"/>
      <c r="R866" s="260"/>
      <c r="S866" s="260"/>
      <c r="T866" s="260"/>
      <c r="U866" s="122"/>
      <c r="V866" s="122"/>
      <c r="W866" s="122"/>
      <c r="X866" s="255"/>
      <c r="Y866" s="255"/>
      <c r="Z866" s="132"/>
    </row>
    <row r="867" spans="5:26" ht="18" customHeight="1" hidden="1">
      <c r="E867" s="258"/>
      <c r="F867" s="258"/>
      <c r="G867" s="258"/>
      <c r="H867" s="258"/>
      <c r="I867" s="258"/>
      <c r="J867" s="258"/>
      <c r="K867" s="129"/>
      <c r="L867" s="31"/>
      <c r="M867" s="129"/>
      <c r="N867" s="31"/>
      <c r="O867" s="129"/>
      <c r="P867" s="256"/>
      <c r="Q867" s="256"/>
      <c r="R867" s="252"/>
      <c r="S867" s="252"/>
      <c r="T867" s="252"/>
      <c r="U867" s="122"/>
      <c r="V867" s="122"/>
      <c r="W867" s="122"/>
      <c r="X867" s="252"/>
      <c r="Y867" s="252"/>
      <c r="Z867" s="122"/>
    </row>
    <row r="868" spans="5:26" ht="18" customHeight="1" hidden="1">
      <c r="E868" s="258"/>
      <c r="F868" s="258"/>
      <c r="G868" s="258"/>
      <c r="H868" s="258"/>
      <c r="I868" s="258"/>
      <c r="J868" s="258"/>
      <c r="K868" s="129"/>
      <c r="L868" s="31"/>
      <c r="M868" s="129"/>
      <c r="N868" s="31"/>
      <c r="O868" s="129"/>
      <c r="P868" s="256"/>
      <c r="Q868" s="256"/>
      <c r="R868" s="260"/>
      <c r="S868" s="260"/>
      <c r="T868" s="260"/>
      <c r="U868" s="122"/>
      <c r="V868" s="122"/>
      <c r="W868" s="122"/>
      <c r="X868" s="255"/>
      <c r="Y868" s="255"/>
      <c r="Z868" s="132"/>
    </row>
    <row r="869" spans="5:26" ht="18" customHeight="1" hidden="1">
      <c r="E869" s="258"/>
      <c r="F869" s="258"/>
      <c r="G869" s="258"/>
      <c r="H869" s="258"/>
      <c r="I869" s="258"/>
      <c r="J869" s="258"/>
      <c r="K869" s="129"/>
      <c r="L869" s="63"/>
      <c r="M869" s="129"/>
      <c r="N869" s="31"/>
      <c r="O869" s="129"/>
      <c r="P869" s="256"/>
      <c r="Q869" s="256"/>
      <c r="R869" s="252"/>
      <c r="S869" s="252"/>
      <c r="T869" s="252"/>
      <c r="U869" s="122"/>
      <c r="V869" s="122"/>
      <c r="W869" s="122"/>
      <c r="X869" s="252"/>
      <c r="Y869" s="252"/>
      <c r="Z869" s="122"/>
    </row>
    <row r="870" spans="5:26" ht="18" customHeight="1" hidden="1">
      <c r="E870" s="254"/>
      <c r="F870" s="253"/>
      <c r="G870" s="253"/>
      <c r="H870" s="253"/>
      <c r="I870" s="253"/>
      <c r="J870" s="253"/>
      <c r="K870" s="254"/>
      <c r="L870" s="254"/>
      <c r="M870" s="254"/>
      <c r="N870" s="254"/>
      <c r="O870" s="254"/>
      <c r="P870" s="254"/>
      <c r="Q870" s="254"/>
      <c r="R870" s="255"/>
      <c r="S870" s="255"/>
      <c r="T870" s="255"/>
      <c r="U870" s="122"/>
      <c r="V870" s="122"/>
      <c r="W870" s="122"/>
      <c r="X870" s="252"/>
      <c r="Y870" s="252"/>
      <c r="Z870" s="132"/>
    </row>
    <row r="871" spans="5:26" ht="18" customHeight="1" hidden="1">
      <c r="E871" s="254"/>
      <c r="F871" s="253"/>
      <c r="G871" s="253"/>
      <c r="H871" s="253"/>
      <c r="I871" s="253"/>
      <c r="J871" s="253"/>
      <c r="K871" s="254"/>
      <c r="L871" s="254"/>
      <c r="M871" s="254"/>
      <c r="N871" s="254"/>
      <c r="O871" s="254"/>
      <c r="P871" s="254"/>
      <c r="Q871" s="254"/>
      <c r="R871" s="252"/>
      <c r="S871" s="252"/>
      <c r="T871" s="252"/>
      <c r="U871" s="122"/>
      <c r="V871" s="122"/>
      <c r="W871" s="122"/>
      <c r="X871" s="252"/>
      <c r="Y871" s="252"/>
      <c r="Z871" s="122"/>
    </row>
    <row r="872" ht="18" customHeight="1" hidden="1">
      <c r="Z872" s="133"/>
    </row>
    <row r="873" ht="31.5" customHeight="1" hidden="1">
      <c r="Z873" s="133"/>
    </row>
    <row r="874" ht="7.5" customHeight="1" hidden="1">
      <c r="T874" s="64"/>
    </row>
    <row r="875" ht="10.5" customHeight="1" hidden="1">
      <c r="T875" s="64"/>
    </row>
    <row r="876" ht="5.25" customHeight="1" hidden="1">
      <c r="T876" s="64"/>
    </row>
    <row r="877" ht="5.25" customHeight="1" hidden="1">
      <c r="T877" s="64"/>
    </row>
    <row r="878" ht="5.25" customHeight="1" hidden="1">
      <c r="T878" s="64"/>
    </row>
    <row r="879" ht="5.25" customHeight="1" hidden="1">
      <c r="T879" s="64"/>
    </row>
    <row r="880" spans="5:19" ht="17.25" customHeight="1" hidden="1">
      <c r="E880" s="65"/>
      <c r="O880" s="56"/>
      <c r="P880" s="56"/>
      <c r="Q880" s="56"/>
      <c r="R880" s="56"/>
      <c r="S880" s="56"/>
    </row>
    <row r="881" spans="9:21" ht="12.75" customHeight="1" hidden="1">
      <c r="I881" s="57"/>
      <c r="J881" s="57"/>
      <c r="K881" s="57"/>
      <c r="L881" s="57"/>
      <c r="M881" s="57"/>
      <c r="N881" s="57"/>
      <c r="O881" s="57"/>
      <c r="P881" s="58"/>
      <c r="Q881" s="58"/>
      <c r="R881" s="58"/>
      <c r="S881" s="58"/>
      <c r="T881" s="58"/>
      <c r="U881" s="57"/>
    </row>
    <row r="882" spans="9:21" ht="12.75" customHeight="1" hidden="1">
      <c r="I882" s="57"/>
      <c r="J882" s="57"/>
      <c r="K882" s="57"/>
      <c r="L882" s="57"/>
      <c r="M882" s="57"/>
      <c r="N882" s="57"/>
      <c r="O882" s="57"/>
      <c r="P882" s="58"/>
      <c r="Q882" s="58"/>
      <c r="R882" s="58"/>
      <c r="S882" s="58"/>
      <c r="T882" s="58"/>
      <c r="U882" s="57"/>
    </row>
    <row r="883" spans="9:21" ht="12.75" customHeight="1" hidden="1">
      <c r="I883" s="57"/>
      <c r="J883" s="57"/>
      <c r="K883" s="57"/>
      <c r="L883" s="57"/>
      <c r="M883" s="57"/>
      <c r="N883" s="57"/>
      <c r="O883" s="57"/>
      <c r="P883" s="57"/>
      <c r="Q883" s="57"/>
      <c r="R883" s="57"/>
      <c r="S883" s="57"/>
      <c r="T883" s="57"/>
      <c r="U883" s="57"/>
    </row>
    <row r="884" spans="9:21" ht="6" customHeight="1" hidden="1">
      <c r="I884" s="57"/>
      <c r="J884" s="57"/>
      <c r="K884" s="57"/>
      <c r="L884" s="57"/>
      <c r="M884" s="57"/>
      <c r="N884" s="57"/>
      <c r="O884" s="57"/>
      <c r="P884" s="57"/>
      <c r="Q884" s="57"/>
      <c r="R884" s="57"/>
      <c r="S884" s="57"/>
      <c r="T884" s="57"/>
      <c r="U884" s="57"/>
    </row>
    <row r="885" spans="5:26" ht="12.75" customHeight="1" hidden="1">
      <c r="E885" s="261"/>
      <c r="F885" s="262"/>
      <c r="G885" s="262"/>
      <c r="H885" s="60"/>
      <c r="I885" s="262"/>
      <c r="J885" s="262"/>
      <c r="K885" s="262"/>
      <c r="L885" s="262"/>
      <c r="M885" s="262"/>
      <c r="N885" s="262"/>
      <c r="O885" s="262"/>
      <c r="P885" s="262"/>
      <c r="Q885" s="262"/>
      <c r="R885" s="262"/>
      <c r="S885" s="262"/>
      <c r="V885" s="31"/>
      <c r="W885" s="31"/>
      <c r="X885" s="31"/>
      <c r="Z885" s="268"/>
    </row>
    <row r="886" spans="5:26" ht="13.5" customHeight="1" hidden="1">
      <c r="E886" s="261"/>
      <c r="F886" s="263"/>
      <c r="G886" s="263"/>
      <c r="H886" s="263"/>
      <c r="I886" s="263"/>
      <c r="J886" s="263"/>
      <c r="K886" s="263"/>
      <c r="L886" s="263"/>
      <c r="M886" s="263"/>
      <c r="N886" s="263"/>
      <c r="O886" s="263"/>
      <c r="P886" s="263"/>
      <c r="Q886" s="263"/>
      <c r="R886" s="263"/>
      <c r="S886" s="263"/>
      <c r="V886" s="31"/>
      <c r="W886" s="31"/>
      <c r="X886" s="31"/>
      <c r="Z886" s="268"/>
    </row>
    <row r="887" spans="5:26" ht="9" customHeight="1" hidden="1">
      <c r="E887" s="261"/>
      <c r="F887" s="263"/>
      <c r="G887" s="263"/>
      <c r="H887" s="263"/>
      <c r="I887" s="263"/>
      <c r="J887" s="263"/>
      <c r="K887" s="263"/>
      <c r="L887" s="263"/>
      <c r="M887" s="263"/>
      <c r="N887" s="263"/>
      <c r="O887" s="263"/>
      <c r="P887" s="263"/>
      <c r="Q887" s="263"/>
      <c r="R887" s="263"/>
      <c r="S887" s="263"/>
      <c r="V887" s="31"/>
      <c r="W887" s="31"/>
      <c r="X887" s="31"/>
      <c r="Z887" s="268"/>
    </row>
    <row r="888" spans="5:19" ht="6" customHeight="1" hidden="1">
      <c r="E888" s="261"/>
      <c r="F888" s="263"/>
      <c r="G888" s="263"/>
      <c r="H888" s="263"/>
      <c r="I888" s="263"/>
      <c r="J888" s="263"/>
      <c r="K888" s="263"/>
      <c r="L888" s="263"/>
      <c r="M888" s="263"/>
      <c r="N888" s="263"/>
      <c r="O888" s="263"/>
      <c r="P888" s="263"/>
      <c r="Q888" s="263"/>
      <c r="R888" s="263"/>
      <c r="S888" s="263"/>
    </row>
    <row r="889" spans="5:26" ht="15" customHeight="1" hidden="1">
      <c r="E889" s="256"/>
      <c r="F889" s="256"/>
      <c r="G889" s="256"/>
      <c r="H889" s="256"/>
      <c r="I889" s="256"/>
      <c r="J889" s="256"/>
      <c r="K889" s="256"/>
      <c r="L889" s="256"/>
      <c r="M889" s="256"/>
      <c r="N889" s="256"/>
      <c r="O889" s="256"/>
      <c r="P889" s="256"/>
      <c r="Q889" s="256"/>
      <c r="R889" s="66"/>
      <c r="S889" s="65"/>
      <c r="T889" s="65"/>
      <c r="U889" s="264"/>
      <c r="V889" s="264"/>
      <c r="W889" s="104"/>
      <c r="X889" s="65"/>
      <c r="Y889" s="65"/>
      <c r="Z889" s="66"/>
    </row>
    <row r="890" spans="5:26" ht="13.5" customHeight="1" hidden="1">
      <c r="E890" s="256"/>
      <c r="F890" s="256"/>
      <c r="G890" s="256"/>
      <c r="H890" s="256"/>
      <c r="I890" s="256"/>
      <c r="J890" s="256"/>
      <c r="K890" s="256"/>
      <c r="L890" s="256"/>
      <c r="M890" s="256"/>
      <c r="N890" s="256"/>
      <c r="O890" s="256"/>
      <c r="P890" s="256"/>
      <c r="Q890" s="256"/>
      <c r="R890" s="265"/>
      <c r="S890" s="265"/>
      <c r="T890" s="265"/>
      <c r="U890" s="266"/>
      <c r="V890" s="267"/>
      <c r="W890" s="134"/>
      <c r="X890" s="262"/>
      <c r="Y890" s="262"/>
      <c r="Z890" s="31"/>
    </row>
    <row r="891" spans="5:26" ht="13.5" customHeight="1" hidden="1">
      <c r="E891" s="256"/>
      <c r="F891" s="256"/>
      <c r="G891" s="256"/>
      <c r="H891" s="256"/>
      <c r="I891" s="256"/>
      <c r="J891" s="256"/>
      <c r="K891" s="256"/>
      <c r="L891" s="256"/>
      <c r="M891" s="256"/>
      <c r="N891" s="256"/>
      <c r="O891" s="256"/>
      <c r="P891" s="256"/>
      <c r="Q891" s="256"/>
      <c r="R891" s="265"/>
      <c r="S891" s="265"/>
      <c r="T891" s="265"/>
      <c r="U891" s="266"/>
      <c r="V891" s="267"/>
      <c r="W891" s="134"/>
      <c r="X891" s="262"/>
      <c r="Y891" s="262"/>
      <c r="Z891" s="135"/>
    </row>
    <row r="892" spans="5:26" ht="18" customHeight="1" hidden="1">
      <c r="E892" s="258"/>
      <c r="F892" s="258"/>
      <c r="G892" s="258"/>
      <c r="H892" s="258"/>
      <c r="I892" s="258"/>
      <c r="J892" s="258"/>
      <c r="K892" s="129"/>
      <c r="L892" s="31"/>
      <c r="M892" s="129"/>
      <c r="N892" s="31"/>
      <c r="O892" s="129"/>
      <c r="P892" s="256"/>
      <c r="Q892" s="256"/>
      <c r="R892" s="260"/>
      <c r="S892" s="260"/>
      <c r="T892" s="260"/>
      <c r="U892" s="130"/>
      <c r="V892" s="130"/>
      <c r="W892" s="130"/>
      <c r="X892" s="130"/>
      <c r="Y892" s="131"/>
      <c r="Z892" s="132"/>
    </row>
    <row r="893" spans="5:26" ht="18" customHeight="1" hidden="1">
      <c r="E893" s="258"/>
      <c r="F893" s="258"/>
      <c r="G893" s="258"/>
      <c r="H893" s="258"/>
      <c r="I893" s="258"/>
      <c r="J893" s="258"/>
      <c r="K893" s="129"/>
      <c r="L893" s="31"/>
      <c r="M893" s="129"/>
      <c r="N893" s="31"/>
      <c r="O893" s="129"/>
      <c r="P893" s="256"/>
      <c r="Q893" s="256"/>
      <c r="R893" s="252"/>
      <c r="S893" s="252"/>
      <c r="T893" s="252"/>
      <c r="U893" s="122"/>
      <c r="V893" s="122"/>
      <c r="W893" s="122"/>
      <c r="X893" s="252"/>
      <c r="Y893" s="252"/>
      <c r="Z893" s="122"/>
    </row>
    <row r="894" spans="5:26" ht="18" customHeight="1" hidden="1">
      <c r="E894" s="258"/>
      <c r="F894" s="258"/>
      <c r="G894" s="258"/>
      <c r="H894" s="258"/>
      <c r="I894" s="258"/>
      <c r="J894" s="258"/>
      <c r="K894" s="129"/>
      <c r="L894" s="31"/>
      <c r="M894" s="129"/>
      <c r="N894" s="31"/>
      <c r="O894" s="129"/>
      <c r="P894" s="256"/>
      <c r="Q894" s="256"/>
      <c r="R894" s="260"/>
      <c r="S894" s="260"/>
      <c r="T894" s="260"/>
      <c r="U894" s="122"/>
      <c r="V894" s="122"/>
      <c r="W894" s="122"/>
      <c r="X894" s="255"/>
      <c r="Y894" s="255"/>
      <c r="Z894" s="132"/>
    </row>
    <row r="895" spans="5:26" ht="18" customHeight="1" hidden="1">
      <c r="E895" s="258"/>
      <c r="F895" s="258"/>
      <c r="G895" s="258"/>
      <c r="H895" s="258"/>
      <c r="I895" s="258"/>
      <c r="J895" s="258"/>
      <c r="K895" s="129"/>
      <c r="L895" s="31"/>
      <c r="M895" s="129"/>
      <c r="N895" s="31"/>
      <c r="O895" s="129"/>
      <c r="P895" s="256"/>
      <c r="Q895" s="256"/>
      <c r="R895" s="252"/>
      <c r="S895" s="252"/>
      <c r="T895" s="252"/>
      <c r="U895" s="122"/>
      <c r="V895" s="122"/>
      <c r="W895" s="122"/>
      <c r="X895" s="252"/>
      <c r="Y895" s="252"/>
      <c r="Z895" s="122"/>
    </row>
    <row r="896" spans="5:26" ht="18" customHeight="1" hidden="1">
      <c r="E896" s="258"/>
      <c r="F896" s="258"/>
      <c r="G896" s="258"/>
      <c r="H896" s="258"/>
      <c r="I896" s="258"/>
      <c r="J896" s="258"/>
      <c r="K896" s="129"/>
      <c r="L896" s="31"/>
      <c r="M896" s="129"/>
      <c r="N896" s="31"/>
      <c r="O896" s="129"/>
      <c r="P896" s="256"/>
      <c r="Q896" s="256"/>
      <c r="R896" s="260"/>
      <c r="S896" s="260"/>
      <c r="T896" s="260"/>
      <c r="U896" s="122"/>
      <c r="V896" s="122"/>
      <c r="W896" s="122"/>
      <c r="X896" s="255"/>
      <c r="Y896" s="255"/>
      <c r="Z896" s="132"/>
    </row>
    <row r="897" spans="5:26" ht="18" customHeight="1" hidden="1">
      <c r="E897" s="258"/>
      <c r="F897" s="258"/>
      <c r="G897" s="258"/>
      <c r="H897" s="258"/>
      <c r="I897" s="258"/>
      <c r="J897" s="258"/>
      <c r="K897" s="129"/>
      <c r="L897" s="31"/>
      <c r="M897" s="129"/>
      <c r="N897" s="31"/>
      <c r="O897" s="129"/>
      <c r="P897" s="256"/>
      <c r="Q897" s="256"/>
      <c r="R897" s="252"/>
      <c r="S897" s="252"/>
      <c r="T897" s="252"/>
      <c r="U897" s="122"/>
      <c r="V897" s="122"/>
      <c r="W897" s="122"/>
      <c r="X897" s="252"/>
      <c r="Y897" s="252"/>
      <c r="Z897" s="122"/>
    </row>
    <row r="898" spans="5:26" ht="18" customHeight="1" hidden="1">
      <c r="E898" s="258"/>
      <c r="F898" s="258"/>
      <c r="G898" s="258"/>
      <c r="H898" s="258"/>
      <c r="I898" s="258"/>
      <c r="J898" s="258"/>
      <c r="K898" s="129"/>
      <c r="L898" s="31"/>
      <c r="M898" s="129"/>
      <c r="N898" s="31"/>
      <c r="O898" s="129"/>
      <c r="P898" s="256"/>
      <c r="Q898" s="256"/>
      <c r="R898" s="260"/>
      <c r="S898" s="260"/>
      <c r="T898" s="260"/>
      <c r="U898" s="122"/>
      <c r="V898" s="122"/>
      <c r="W898" s="122"/>
      <c r="X898" s="255"/>
      <c r="Y898" s="255"/>
      <c r="Z898" s="132"/>
    </row>
    <row r="899" spans="5:26" ht="18" customHeight="1" hidden="1">
      <c r="E899" s="258"/>
      <c r="F899" s="258"/>
      <c r="G899" s="258"/>
      <c r="H899" s="258"/>
      <c r="I899" s="258"/>
      <c r="J899" s="258"/>
      <c r="K899" s="129"/>
      <c r="L899" s="31"/>
      <c r="M899" s="129"/>
      <c r="N899" s="31"/>
      <c r="O899" s="129"/>
      <c r="P899" s="256"/>
      <c r="Q899" s="256"/>
      <c r="R899" s="252"/>
      <c r="S899" s="252"/>
      <c r="T899" s="252"/>
      <c r="U899" s="122"/>
      <c r="V899" s="122"/>
      <c r="W899" s="122"/>
      <c r="X899" s="252"/>
      <c r="Y899" s="252"/>
      <c r="Z899" s="122"/>
    </row>
    <row r="900" spans="5:26" ht="18" customHeight="1" hidden="1">
      <c r="E900" s="258"/>
      <c r="F900" s="258"/>
      <c r="G900" s="258"/>
      <c r="H900" s="258"/>
      <c r="I900" s="258"/>
      <c r="J900" s="258"/>
      <c r="K900" s="129"/>
      <c r="L900" s="31"/>
      <c r="M900" s="129"/>
      <c r="N900" s="31"/>
      <c r="O900" s="129"/>
      <c r="P900" s="256"/>
      <c r="Q900" s="256"/>
      <c r="R900" s="260"/>
      <c r="S900" s="260"/>
      <c r="T900" s="260"/>
      <c r="U900" s="122"/>
      <c r="V900" s="122"/>
      <c r="W900" s="122"/>
      <c r="X900" s="255"/>
      <c r="Y900" s="255"/>
      <c r="Z900" s="132"/>
    </row>
    <row r="901" spans="5:26" ht="18" customHeight="1" hidden="1">
      <c r="E901" s="258"/>
      <c r="F901" s="258"/>
      <c r="G901" s="258"/>
      <c r="H901" s="258"/>
      <c r="I901" s="258"/>
      <c r="J901" s="258"/>
      <c r="K901" s="129"/>
      <c r="L901" s="31"/>
      <c r="M901" s="129"/>
      <c r="N901" s="31"/>
      <c r="O901" s="129"/>
      <c r="P901" s="256"/>
      <c r="Q901" s="256"/>
      <c r="R901" s="252"/>
      <c r="S901" s="252"/>
      <c r="T901" s="252"/>
      <c r="U901" s="122"/>
      <c r="V901" s="122"/>
      <c r="W901" s="122"/>
      <c r="X901" s="252"/>
      <c r="Y901" s="252"/>
      <c r="Z901" s="122"/>
    </row>
    <row r="902" spans="5:26" ht="18" customHeight="1" hidden="1">
      <c r="E902" s="258"/>
      <c r="F902" s="258"/>
      <c r="G902" s="258"/>
      <c r="H902" s="258"/>
      <c r="I902" s="258"/>
      <c r="J902" s="258"/>
      <c r="K902" s="129"/>
      <c r="L902" s="31"/>
      <c r="M902" s="129"/>
      <c r="N902" s="31"/>
      <c r="O902" s="129"/>
      <c r="P902" s="256"/>
      <c r="Q902" s="256"/>
      <c r="R902" s="260"/>
      <c r="S902" s="260"/>
      <c r="T902" s="260"/>
      <c r="U902" s="122"/>
      <c r="V902" s="122"/>
      <c r="W902" s="122"/>
      <c r="X902" s="255"/>
      <c r="Y902" s="255"/>
      <c r="Z902" s="132"/>
    </row>
    <row r="903" spans="5:26" ht="18" customHeight="1" hidden="1">
      <c r="E903" s="258"/>
      <c r="F903" s="258"/>
      <c r="G903" s="258"/>
      <c r="H903" s="258"/>
      <c r="I903" s="258"/>
      <c r="J903" s="258"/>
      <c r="K903" s="129"/>
      <c r="L903" s="31"/>
      <c r="M903" s="129"/>
      <c r="N903" s="31"/>
      <c r="O903" s="129"/>
      <c r="P903" s="256"/>
      <c r="Q903" s="256"/>
      <c r="R903" s="252"/>
      <c r="S903" s="252"/>
      <c r="T903" s="252"/>
      <c r="U903" s="122"/>
      <c r="V903" s="122"/>
      <c r="W903" s="122"/>
      <c r="X903" s="252"/>
      <c r="Y903" s="252"/>
      <c r="Z903" s="122"/>
    </row>
    <row r="904" spans="5:26" ht="18" customHeight="1" hidden="1">
      <c r="E904" s="258"/>
      <c r="F904" s="258"/>
      <c r="G904" s="258"/>
      <c r="H904" s="258"/>
      <c r="I904" s="258"/>
      <c r="J904" s="258"/>
      <c r="K904" s="129"/>
      <c r="L904" s="31"/>
      <c r="M904" s="129"/>
      <c r="N904" s="31"/>
      <c r="O904" s="129"/>
      <c r="P904" s="256"/>
      <c r="Q904" s="256"/>
      <c r="R904" s="260"/>
      <c r="S904" s="260"/>
      <c r="T904" s="260"/>
      <c r="U904" s="122"/>
      <c r="V904" s="122"/>
      <c r="W904" s="122"/>
      <c r="X904" s="255"/>
      <c r="Y904" s="255"/>
      <c r="Z904" s="132"/>
    </row>
    <row r="905" spans="5:26" ht="18" customHeight="1" hidden="1">
      <c r="E905" s="258"/>
      <c r="F905" s="258"/>
      <c r="G905" s="258"/>
      <c r="H905" s="258"/>
      <c r="I905" s="258"/>
      <c r="J905" s="258"/>
      <c r="K905" s="129"/>
      <c r="L905" s="31"/>
      <c r="M905" s="129"/>
      <c r="N905" s="31"/>
      <c r="O905" s="129"/>
      <c r="P905" s="256"/>
      <c r="Q905" s="256"/>
      <c r="R905" s="252"/>
      <c r="S905" s="252"/>
      <c r="T905" s="252"/>
      <c r="U905" s="122"/>
      <c r="V905" s="122"/>
      <c r="W905" s="122"/>
      <c r="X905" s="252"/>
      <c r="Y905" s="252"/>
      <c r="Z905" s="122"/>
    </row>
    <row r="906" spans="5:26" ht="18" customHeight="1" hidden="1">
      <c r="E906" s="258"/>
      <c r="F906" s="258"/>
      <c r="G906" s="258"/>
      <c r="H906" s="258"/>
      <c r="I906" s="258"/>
      <c r="J906" s="258"/>
      <c r="K906" s="129"/>
      <c r="L906" s="31"/>
      <c r="M906" s="129"/>
      <c r="N906" s="31"/>
      <c r="O906" s="129"/>
      <c r="P906" s="256"/>
      <c r="Q906" s="256"/>
      <c r="R906" s="260"/>
      <c r="S906" s="260"/>
      <c r="T906" s="260"/>
      <c r="U906" s="122"/>
      <c r="V906" s="122"/>
      <c r="W906" s="122"/>
      <c r="X906" s="255"/>
      <c r="Y906" s="255"/>
      <c r="Z906" s="132"/>
    </row>
    <row r="907" spans="5:26" ht="18" customHeight="1" hidden="1">
      <c r="E907" s="258"/>
      <c r="F907" s="258"/>
      <c r="G907" s="258"/>
      <c r="H907" s="258"/>
      <c r="I907" s="258"/>
      <c r="J907" s="258"/>
      <c r="K907" s="129"/>
      <c r="L907" s="31"/>
      <c r="M907" s="129"/>
      <c r="N907" s="31"/>
      <c r="O907" s="129"/>
      <c r="P907" s="256"/>
      <c r="Q907" s="256"/>
      <c r="R907" s="252"/>
      <c r="S907" s="252"/>
      <c r="T907" s="252"/>
      <c r="U907" s="122"/>
      <c r="V907" s="122"/>
      <c r="W907" s="122"/>
      <c r="X907" s="252"/>
      <c r="Y907" s="252"/>
      <c r="Z907" s="122"/>
    </row>
    <row r="908" spans="5:26" ht="18" customHeight="1" hidden="1">
      <c r="E908" s="258"/>
      <c r="F908" s="258"/>
      <c r="G908" s="258"/>
      <c r="H908" s="258"/>
      <c r="I908" s="258"/>
      <c r="J908" s="258"/>
      <c r="K908" s="129"/>
      <c r="L908" s="31"/>
      <c r="M908" s="129"/>
      <c r="N908" s="31"/>
      <c r="O908" s="129"/>
      <c r="P908" s="256"/>
      <c r="Q908" s="256"/>
      <c r="R908" s="260"/>
      <c r="S908" s="260"/>
      <c r="T908" s="260"/>
      <c r="U908" s="122"/>
      <c r="V908" s="122"/>
      <c r="W908" s="122"/>
      <c r="X908" s="255"/>
      <c r="Y908" s="255"/>
      <c r="Z908" s="132"/>
    </row>
    <row r="909" spans="5:26" ht="18" customHeight="1" hidden="1">
      <c r="E909" s="258"/>
      <c r="F909" s="258"/>
      <c r="G909" s="258"/>
      <c r="H909" s="258"/>
      <c r="I909" s="258"/>
      <c r="J909" s="258"/>
      <c r="K909" s="129"/>
      <c r="L909" s="63"/>
      <c r="M909" s="129"/>
      <c r="N909" s="31"/>
      <c r="O909" s="129"/>
      <c r="P909" s="256"/>
      <c r="Q909" s="256"/>
      <c r="R909" s="252"/>
      <c r="S909" s="252"/>
      <c r="T909" s="252"/>
      <c r="U909" s="122"/>
      <c r="V909" s="122"/>
      <c r="W909" s="122"/>
      <c r="X909" s="252"/>
      <c r="Y909" s="252"/>
      <c r="Z909" s="122"/>
    </row>
    <row r="910" spans="5:26" ht="18" customHeight="1" hidden="1">
      <c r="E910" s="254"/>
      <c r="F910" s="253"/>
      <c r="G910" s="253"/>
      <c r="H910" s="253"/>
      <c r="I910" s="253"/>
      <c r="J910" s="253"/>
      <c r="K910" s="254"/>
      <c r="L910" s="254"/>
      <c r="M910" s="254"/>
      <c r="N910" s="254"/>
      <c r="O910" s="254"/>
      <c r="P910" s="254"/>
      <c r="Q910" s="254"/>
      <c r="R910" s="255"/>
      <c r="S910" s="255"/>
      <c r="T910" s="255"/>
      <c r="U910" s="122"/>
      <c r="V910" s="122"/>
      <c r="W910" s="122"/>
      <c r="X910" s="252"/>
      <c r="Y910" s="252"/>
      <c r="Z910" s="132"/>
    </row>
    <row r="911" spans="5:26" ht="18" customHeight="1" hidden="1">
      <c r="E911" s="254"/>
      <c r="F911" s="253"/>
      <c r="G911" s="253"/>
      <c r="H911" s="253"/>
      <c r="I911" s="253"/>
      <c r="J911" s="253"/>
      <c r="K911" s="254"/>
      <c r="L911" s="254"/>
      <c r="M911" s="254"/>
      <c r="N911" s="254"/>
      <c r="O911" s="254"/>
      <c r="P911" s="254"/>
      <c r="Q911" s="254"/>
      <c r="R911" s="252"/>
      <c r="S911" s="252"/>
      <c r="T911" s="252"/>
      <c r="U911" s="122"/>
      <c r="V911" s="122"/>
      <c r="W911" s="122"/>
      <c r="X911" s="252"/>
      <c r="Y911" s="252"/>
      <c r="Z911" s="122"/>
    </row>
    <row r="912" ht="18" customHeight="1" hidden="1">
      <c r="Z912" s="133"/>
    </row>
    <row r="913" ht="31.5" customHeight="1" hidden="1">
      <c r="Z913" s="133"/>
    </row>
    <row r="914" ht="7.5" customHeight="1" hidden="1">
      <c r="T914" s="64"/>
    </row>
    <row r="915" ht="10.5" customHeight="1" hidden="1">
      <c r="T915" s="64"/>
    </row>
    <row r="916" ht="5.25" customHeight="1" hidden="1">
      <c r="T916" s="64"/>
    </row>
    <row r="917" ht="5.25" customHeight="1" hidden="1">
      <c r="T917" s="64"/>
    </row>
    <row r="918" ht="5.25" customHeight="1" hidden="1">
      <c r="T918" s="64"/>
    </row>
    <row r="919" ht="5.25" customHeight="1" hidden="1">
      <c r="T919" s="64"/>
    </row>
    <row r="920" spans="5:19" ht="17.25" customHeight="1" hidden="1">
      <c r="E920" s="65"/>
      <c r="O920" s="56"/>
      <c r="P920" s="56"/>
      <c r="Q920" s="56"/>
      <c r="R920" s="56"/>
      <c r="S920" s="56"/>
    </row>
    <row r="921" spans="9:21" ht="12.75" customHeight="1" hidden="1">
      <c r="I921" s="57"/>
      <c r="J921" s="57"/>
      <c r="K921" s="57"/>
      <c r="L921" s="57"/>
      <c r="M921" s="57"/>
      <c r="N921" s="57"/>
      <c r="O921" s="57"/>
      <c r="P921" s="58"/>
      <c r="Q921" s="58"/>
      <c r="R921" s="58"/>
      <c r="S921" s="58"/>
      <c r="T921" s="58"/>
      <c r="U921" s="57"/>
    </row>
    <row r="922" spans="9:21" ht="12.75" customHeight="1" hidden="1">
      <c r="I922" s="57"/>
      <c r="J922" s="57"/>
      <c r="K922" s="57"/>
      <c r="L922" s="57"/>
      <c r="M922" s="57"/>
      <c r="N922" s="57"/>
      <c r="O922" s="57"/>
      <c r="P922" s="58"/>
      <c r="Q922" s="58"/>
      <c r="R922" s="58"/>
      <c r="S922" s="58"/>
      <c r="T922" s="58"/>
      <c r="U922" s="57"/>
    </row>
    <row r="923" spans="9:21" ht="12.75" customHeight="1" hidden="1">
      <c r="I923" s="57"/>
      <c r="J923" s="57"/>
      <c r="K923" s="57"/>
      <c r="L923" s="57"/>
      <c r="M923" s="57"/>
      <c r="N923" s="57"/>
      <c r="O923" s="57"/>
      <c r="P923" s="57"/>
      <c r="Q923" s="57"/>
      <c r="R923" s="57"/>
      <c r="S923" s="57"/>
      <c r="T923" s="57"/>
      <c r="U923" s="57"/>
    </row>
    <row r="924" spans="9:21" ht="6" customHeight="1" hidden="1">
      <c r="I924" s="57"/>
      <c r="J924" s="57"/>
      <c r="K924" s="57"/>
      <c r="L924" s="57"/>
      <c r="M924" s="57"/>
      <c r="N924" s="57"/>
      <c r="O924" s="57"/>
      <c r="P924" s="57"/>
      <c r="Q924" s="57"/>
      <c r="R924" s="57"/>
      <c r="S924" s="57"/>
      <c r="T924" s="57"/>
      <c r="U924" s="57"/>
    </row>
    <row r="925" spans="5:26" ht="12.75" customHeight="1" hidden="1">
      <c r="E925" s="261"/>
      <c r="F925" s="262"/>
      <c r="G925" s="262"/>
      <c r="H925" s="60"/>
      <c r="I925" s="262"/>
      <c r="J925" s="262"/>
      <c r="K925" s="262"/>
      <c r="L925" s="262"/>
      <c r="M925" s="262"/>
      <c r="N925" s="262"/>
      <c r="O925" s="262"/>
      <c r="P925" s="262"/>
      <c r="Q925" s="262"/>
      <c r="R925" s="262"/>
      <c r="S925" s="262"/>
      <c r="V925" s="31"/>
      <c r="W925" s="31"/>
      <c r="X925" s="31"/>
      <c r="Z925" s="268"/>
    </row>
    <row r="926" spans="5:26" ht="13.5" customHeight="1" hidden="1">
      <c r="E926" s="261"/>
      <c r="F926" s="263"/>
      <c r="G926" s="263"/>
      <c r="H926" s="263"/>
      <c r="I926" s="263"/>
      <c r="J926" s="263"/>
      <c r="K926" s="263"/>
      <c r="L926" s="263"/>
      <c r="M926" s="263"/>
      <c r="N926" s="263"/>
      <c r="O926" s="263"/>
      <c r="P926" s="263"/>
      <c r="Q926" s="263"/>
      <c r="R926" s="263"/>
      <c r="S926" s="263"/>
      <c r="V926" s="31"/>
      <c r="W926" s="31"/>
      <c r="X926" s="31"/>
      <c r="Z926" s="268"/>
    </row>
    <row r="927" spans="5:26" ht="9" customHeight="1" hidden="1">
      <c r="E927" s="261"/>
      <c r="F927" s="263"/>
      <c r="G927" s="263"/>
      <c r="H927" s="263"/>
      <c r="I927" s="263"/>
      <c r="J927" s="263"/>
      <c r="K927" s="263"/>
      <c r="L927" s="263"/>
      <c r="M927" s="263"/>
      <c r="N927" s="263"/>
      <c r="O927" s="263"/>
      <c r="P927" s="263"/>
      <c r="Q927" s="263"/>
      <c r="R927" s="263"/>
      <c r="S927" s="263"/>
      <c r="V927" s="31"/>
      <c r="W927" s="31"/>
      <c r="X927" s="31"/>
      <c r="Z927" s="268"/>
    </row>
    <row r="928" spans="5:19" ht="6" customHeight="1" hidden="1">
      <c r="E928" s="261"/>
      <c r="F928" s="263"/>
      <c r="G928" s="263"/>
      <c r="H928" s="263"/>
      <c r="I928" s="263"/>
      <c r="J928" s="263"/>
      <c r="K928" s="263"/>
      <c r="L928" s="263"/>
      <c r="M928" s="263"/>
      <c r="N928" s="263"/>
      <c r="O928" s="263"/>
      <c r="P928" s="263"/>
      <c r="Q928" s="263"/>
      <c r="R928" s="263"/>
      <c r="S928" s="263"/>
    </row>
    <row r="929" spans="5:26" ht="15" customHeight="1" hidden="1">
      <c r="E929" s="256"/>
      <c r="F929" s="256"/>
      <c r="G929" s="256"/>
      <c r="H929" s="256"/>
      <c r="I929" s="256"/>
      <c r="J929" s="256"/>
      <c r="K929" s="256"/>
      <c r="L929" s="256"/>
      <c r="M929" s="256"/>
      <c r="N929" s="256"/>
      <c r="O929" s="256"/>
      <c r="P929" s="256"/>
      <c r="Q929" s="256"/>
      <c r="R929" s="66"/>
      <c r="S929" s="65"/>
      <c r="T929" s="65"/>
      <c r="U929" s="264"/>
      <c r="V929" s="264"/>
      <c r="W929" s="104"/>
      <c r="X929" s="65"/>
      <c r="Y929" s="65"/>
      <c r="Z929" s="66"/>
    </row>
    <row r="930" spans="5:26" ht="13.5" customHeight="1" hidden="1">
      <c r="E930" s="256"/>
      <c r="F930" s="256"/>
      <c r="G930" s="256"/>
      <c r="H930" s="256"/>
      <c r="I930" s="256"/>
      <c r="J930" s="256"/>
      <c r="K930" s="256"/>
      <c r="L930" s="256"/>
      <c r="M930" s="256"/>
      <c r="N930" s="256"/>
      <c r="O930" s="256"/>
      <c r="P930" s="256"/>
      <c r="Q930" s="256"/>
      <c r="R930" s="265"/>
      <c r="S930" s="265"/>
      <c r="T930" s="265"/>
      <c r="U930" s="266"/>
      <c r="V930" s="267"/>
      <c r="W930" s="134"/>
      <c r="X930" s="262"/>
      <c r="Y930" s="262"/>
      <c r="Z930" s="31"/>
    </row>
    <row r="931" spans="5:26" ht="13.5" customHeight="1" hidden="1">
      <c r="E931" s="256"/>
      <c r="F931" s="256"/>
      <c r="G931" s="256"/>
      <c r="H931" s="256"/>
      <c r="I931" s="256"/>
      <c r="J931" s="256"/>
      <c r="K931" s="256"/>
      <c r="L931" s="256"/>
      <c r="M931" s="256"/>
      <c r="N931" s="256"/>
      <c r="O931" s="256"/>
      <c r="P931" s="256"/>
      <c r="Q931" s="256"/>
      <c r="R931" s="265"/>
      <c r="S931" s="265"/>
      <c r="T931" s="265"/>
      <c r="U931" s="266"/>
      <c r="V931" s="267"/>
      <c r="W931" s="134"/>
      <c r="X931" s="262"/>
      <c r="Y931" s="262"/>
      <c r="Z931" s="135"/>
    </row>
    <row r="932" spans="5:26" ht="18" customHeight="1" hidden="1">
      <c r="E932" s="258"/>
      <c r="F932" s="258"/>
      <c r="G932" s="258"/>
      <c r="H932" s="258"/>
      <c r="I932" s="258"/>
      <c r="J932" s="258"/>
      <c r="K932" s="129"/>
      <c r="L932" s="31"/>
      <c r="M932" s="129"/>
      <c r="N932" s="31"/>
      <c r="O932" s="129"/>
      <c r="P932" s="256"/>
      <c r="Q932" s="256"/>
      <c r="R932" s="260"/>
      <c r="S932" s="260"/>
      <c r="T932" s="260"/>
      <c r="U932" s="130"/>
      <c r="V932" s="130"/>
      <c r="W932" s="130"/>
      <c r="X932" s="130"/>
      <c r="Y932" s="131"/>
      <c r="Z932" s="132"/>
    </row>
    <row r="933" spans="5:26" ht="18" customHeight="1" hidden="1">
      <c r="E933" s="258"/>
      <c r="F933" s="258"/>
      <c r="G933" s="258"/>
      <c r="H933" s="258"/>
      <c r="I933" s="258"/>
      <c r="J933" s="258"/>
      <c r="K933" s="129"/>
      <c r="L933" s="31"/>
      <c r="M933" s="129"/>
      <c r="N933" s="31"/>
      <c r="O933" s="129"/>
      <c r="P933" s="256"/>
      <c r="Q933" s="256"/>
      <c r="R933" s="252"/>
      <c r="S933" s="252"/>
      <c r="T933" s="252"/>
      <c r="U933" s="122"/>
      <c r="V933" s="122"/>
      <c r="W933" s="122"/>
      <c r="X933" s="252"/>
      <c r="Y933" s="252"/>
      <c r="Z933" s="122"/>
    </row>
    <row r="934" spans="5:26" ht="18" customHeight="1" hidden="1">
      <c r="E934" s="258"/>
      <c r="F934" s="258"/>
      <c r="G934" s="258"/>
      <c r="H934" s="258"/>
      <c r="I934" s="258"/>
      <c r="J934" s="258"/>
      <c r="K934" s="129"/>
      <c r="L934" s="31"/>
      <c r="M934" s="129"/>
      <c r="N934" s="31"/>
      <c r="O934" s="129"/>
      <c r="P934" s="256"/>
      <c r="Q934" s="256"/>
      <c r="R934" s="260"/>
      <c r="S934" s="260"/>
      <c r="T934" s="260"/>
      <c r="U934" s="122"/>
      <c r="V934" s="122"/>
      <c r="W934" s="122"/>
      <c r="X934" s="255"/>
      <c r="Y934" s="255"/>
      <c r="Z934" s="132"/>
    </row>
    <row r="935" spans="5:26" ht="18" customHeight="1" hidden="1">
      <c r="E935" s="258"/>
      <c r="F935" s="258"/>
      <c r="G935" s="258"/>
      <c r="H935" s="258"/>
      <c r="I935" s="258"/>
      <c r="J935" s="258"/>
      <c r="K935" s="129"/>
      <c r="L935" s="31"/>
      <c r="M935" s="129"/>
      <c r="N935" s="31"/>
      <c r="O935" s="129"/>
      <c r="P935" s="256"/>
      <c r="Q935" s="256"/>
      <c r="R935" s="252"/>
      <c r="S935" s="252"/>
      <c r="T935" s="252"/>
      <c r="U935" s="122"/>
      <c r="V935" s="122"/>
      <c r="W935" s="122"/>
      <c r="X935" s="252"/>
      <c r="Y935" s="252"/>
      <c r="Z935" s="122"/>
    </row>
    <row r="936" spans="5:26" ht="18" customHeight="1" hidden="1">
      <c r="E936" s="258"/>
      <c r="F936" s="258"/>
      <c r="G936" s="258"/>
      <c r="H936" s="258"/>
      <c r="I936" s="258"/>
      <c r="J936" s="258"/>
      <c r="K936" s="129"/>
      <c r="L936" s="31"/>
      <c r="M936" s="129"/>
      <c r="N936" s="31"/>
      <c r="O936" s="129"/>
      <c r="P936" s="256"/>
      <c r="Q936" s="256"/>
      <c r="R936" s="260"/>
      <c r="S936" s="260"/>
      <c r="T936" s="260"/>
      <c r="U936" s="122"/>
      <c r="V936" s="122"/>
      <c r="W936" s="122"/>
      <c r="X936" s="255"/>
      <c r="Y936" s="255"/>
      <c r="Z936" s="132"/>
    </row>
    <row r="937" spans="5:26" ht="18" customHeight="1" hidden="1">
      <c r="E937" s="258"/>
      <c r="F937" s="258"/>
      <c r="G937" s="258"/>
      <c r="H937" s="258"/>
      <c r="I937" s="258"/>
      <c r="J937" s="258"/>
      <c r="K937" s="129"/>
      <c r="L937" s="31"/>
      <c r="M937" s="129"/>
      <c r="N937" s="31"/>
      <c r="O937" s="129"/>
      <c r="P937" s="256"/>
      <c r="Q937" s="256"/>
      <c r="R937" s="252"/>
      <c r="S937" s="252"/>
      <c r="T937" s="252"/>
      <c r="U937" s="122"/>
      <c r="V937" s="122"/>
      <c r="W937" s="122"/>
      <c r="X937" s="252"/>
      <c r="Y937" s="252"/>
      <c r="Z937" s="122"/>
    </row>
    <row r="938" spans="5:26" ht="18" customHeight="1" hidden="1">
      <c r="E938" s="258"/>
      <c r="F938" s="258"/>
      <c r="G938" s="258"/>
      <c r="H938" s="258"/>
      <c r="I938" s="258"/>
      <c r="J938" s="258"/>
      <c r="K938" s="129"/>
      <c r="L938" s="31"/>
      <c r="M938" s="129"/>
      <c r="N938" s="31"/>
      <c r="O938" s="129"/>
      <c r="P938" s="256"/>
      <c r="Q938" s="256"/>
      <c r="R938" s="260"/>
      <c r="S938" s="260"/>
      <c r="T938" s="260"/>
      <c r="U938" s="122"/>
      <c r="V938" s="122"/>
      <c r="W938" s="122"/>
      <c r="X938" s="255"/>
      <c r="Y938" s="255"/>
      <c r="Z938" s="132"/>
    </row>
    <row r="939" spans="5:26" ht="18" customHeight="1" hidden="1">
      <c r="E939" s="258"/>
      <c r="F939" s="258"/>
      <c r="G939" s="258"/>
      <c r="H939" s="258"/>
      <c r="I939" s="258"/>
      <c r="J939" s="258"/>
      <c r="K939" s="129"/>
      <c r="L939" s="31"/>
      <c r="M939" s="129"/>
      <c r="N939" s="31"/>
      <c r="O939" s="129"/>
      <c r="P939" s="256"/>
      <c r="Q939" s="256"/>
      <c r="R939" s="252"/>
      <c r="S939" s="252"/>
      <c r="T939" s="252"/>
      <c r="U939" s="122"/>
      <c r="V939" s="122"/>
      <c r="W939" s="122"/>
      <c r="X939" s="252"/>
      <c r="Y939" s="252"/>
      <c r="Z939" s="122"/>
    </row>
    <row r="940" spans="5:26" ht="18" customHeight="1" hidden="1">
      <c r="E940" s="258"/>
      <c r="F940" s="258"/>
      <c r="G940" s="258"/>
      <c r="H940" s="258"/>
      <c r="I940" s="258"/>
      <c r="J940" s="258"/>
      <c r="K940" s="129"/>
      <c r="L940" s="31"/>
      <c r="M940" s="129"/>
      <c r="N940" s="31"/>
      <c r="O940" s="129"/>
      <c r="P940" s="256"/>
      <c r="Q940" s="256"/>
      <c r="R940" s="260"/>
      <c r="S940" s="260"/>
      <c r="T940" s="260"/>
      <c r="U940" s="122"/>
      <c r="V940" s="122"/>
      <c r="W940" s="122"/>
      <c r="X940" s="255"/>
      <c r="Y940" s="255"/>
      <c r="Z940" s="132"/>
    </row>
    <row r="941" spans="5:26" ht="18" customHeight="1" hidden="1">
      <c r="E941" s="258"/>
      <c r="F941" s="258"/>
      <c r="G941" s="258"/>
      <c r="H941" s="258"/>
      <c r="I941" s="258"/>
      <c r="J941" s="258"/>
      <c r="K941" s="129"/>
      <c r="L941" s="31"/>
      <c r="M941" s="129"/>
      <c r="N941" s="31"/>
      <c r="O941" s="129"/>
      <c r="P941" s="256"/>
      <c r="Q941" s="256"/>
      <c r="R941" s="252"/>
      <c r="S941" s="252"/>
      <c r="T941" s="252"/>
      <c r="U941" s="122"/>
      <c r="V941" s="122"/>
      <c r="W941" s="122"/>
      <c r="X941" s="252"/>
      <c r="Y941" s="252"/>
      <c r="Z941" s="122"/>
    </row>
    <row r="942" spans="5:26" ht="18" customHeight="1" hidden="1">
      <c r="E942" s="258"/>
      <c r="F942" s="258"/>
      <c r="G942" s="258"/>
      <c r="H942" s="258"/>
      <c r="I942" s="258"/>
      <c r="J942" s="258"/>
      <c r="K942" s="129"/>
      <c r="L942" s="31"/>
      <c r="M942" s="129"/>
      <c r="N942" s="31"/>
      <c r="O942" s="129"/>
      <c r="P942" s="256"/>
      <c r="Q942" s="256"/>
      <c r="R942" s="260"/>
      <c r="S942" s="260"/>
      <c r="T942" s="260"/>
      <c r="U942" s="122"/>
      <c r="V942" s="122"/>
      <c r="W942" s="122"/>
      <c r="X942" s="255"/>
      <c r="Y942" s="255"/>
      <c r="Z942" s="132"/>
    </row>
    <row r="943" spans="5:26" ht="18" customHeight="1" hidden="1">
      <c r="E943" s="258"/>
      <c r="F943" s="258"/>
      <c r="G943" s="258"/>
      <c r="H943" s="258"/>
      <c r="I943" s="258"/>
      <c r="J943" s="258"/>
      <c r="K943" s="129"/>
      <c r="L943" s="31"/>
      <c r="M943" s="129"/>
      <c r="N943" s="31"/>
      <c r="O943" s="129"/>
      <c r="P943" s="256"/>
      <c r="Q943" s="256"/>
      <c r="R943" s="252"/>
      <c r="S943" s="252"/>
      <c r="T943" s="252"/>
      <c r="U943" s="122"/>
      <c r="V943" s="122"/>
      <c r="W943" s="122"/>
      <c r="X943" s="252"/>
      <c r="Y943" s="252"/>
      <c r="Z943" s="122"/>
    </row>
    <row r="944" spans="5:26" ht="18" customHeight="1" hidden="1">
      <c r="E944" s="258"/>
      <c r="F944" s="258"/>
      <c r="G944" s="258"/>
      <c r="H944" s="258"/>
      <c r="I944" s="258"/>
      <c r="J944" s="258"/>
      <c r="K944" s="129"/>
      <c r="L944" s="31"/>
      <c r="M944" s="129"/>
      <c r="N944" s="31"/>
      <c r="O944" s="129"/>
      <c r="P944" s="256"/>
      <c r="Q944" s="256"/>
      <c r="R944" s="260"/>
      <c r="S944" s="260"/>
      <c r="T944" s="260"/>
      <c r="U944" s="122"/>
      <c r="V944" s="122"/>
      <c r="W944" s="122"/>
      <c r="X944" s="255"/>
      <c r="Y944" s="255"/>
      <c r="Z944" s="132"/>
    </row>
    <row r="945" spans="5:26" ht="18" customHeight="1" hidden="1">
      <c r="E945" s="258"/>
      <c r="F945" s="258"/>
      <c r="G945" s="258"/>
      <c r="H945" s="258"/>
      <c r="I945" s="258"/>
      <c r="J945" s="258"/>
      <c r="K945" s="129"/>
      <c r="L945" s="31"/>
      <c r="M945" s="129"/>
      <c r="N945" s="31"/>
      <c r="O945" s="129"/>
      <c r="P945" s="256"/>
      <c r="Q945" s="256"/>
      <c r="R945" s="252"/>
      <c r="S945" s="252"/>
      <c r="T945" s="252"/>
      <c r="U945" s="122"/>
      <c r="V945" s="122"/>
      <c r="W945" s="122"/>
      <c r="X945" s="252"/>
      <c r="Y945" s="252"/>
      <c r="Z945" s="122"/>
    </row>
    <row r="946" spans="5:26" ht="18" customHeight="1" hidden="1">
      <c r="E946" s="258"/>
      <c r="F946" s="258"/>
      <c r="G946" s="258"/>
      <c r="H946" s="258"/>
      <c r="I946" s="258"/>
      <c r="J946" s="258"/>
      <c r="K946" s="129"/>
      <c r="L946" s="31"/>
      <c r="M946" s="129"/>
      <c r="N946" s="31"/>
      <c r="O946" s="129"/>
      <c r="P946" s="256"/>
      <c r="Q946" s="256"/>
      <c r="R946" s="260"/>
      <c r="S946" s="260"/>
      <c r="T946" s="260"/>
      <c r="U946" s="122"/>
      <c r="V946" s="122"/>
      <c r="W946" s="122"/>
      <c r="X946" s="255"/>
      <c r="Y946" s="255"/>
      <c r="Z946" s="132"/>
    </row>
    <row r="947" spans="5:26" ht="18" customHeight="1" hidden="1">
      <c r="E947" s="258"/>
      <c r="F947" s="258"/>
      <c r="G947" s="258"/>
      <c r="H947" s="258"/>
      <c r="I947" s="258"/>
      <c r="J947" s="258"/>
      <c r="K947" s="129"/>
      <c r="L947" s="31"/>
      <c r="M947" s="129"/>
      <c r="N947" s="31"/>
      <c r="O947" s="129"/>
      <c r="P947" s="256"/>
      <c r="Q947" s="256"/>
      <c r="R947" s="252"/>
      <c r="S947" s="252"/>
      <c r="T947" s="252"/>
      <c r="U947" s="122"/>
      <c r="V947" s="122"/>
      <c r="W947" s="122"/>
      <c r="X947" s="252"/>
      <c r="Y947" s="252"/>
      <c r="Z947" s="122"/>
    </row>
    <row r="948" spans="5:26" ht="18" customHeight="1" hidden="1">
      <c r="E948" s="258"/>
      <c r="F948" s="258"/>
      <c r="G948" s="258"/>
      <c r="H948" s="258"/>
      <c r="I948" s="258"/>
      <c r="J948" s="258"/>
      <c r="K948" s="129"/>
      <c r="L948" s="31"/>
      <c r="M948" s="129"/>
      <c r="N948" s="31"/>
      <c r="O948" s="129"/>
      <c r="P948" s="256"/>
      <c r="Q948" s="256"/>
      <c r="R948" s="260"/>
      <c r="S948" s="260"/>
      <c r="T948" s="260"/>
      <c r="U948" s="122"/>
      <c r="V948" s="122"/>
      <c r="W948" s="122"/>
      <c r="X948" s="255"/>
      <c r="Y948" s="255"/>
      <c r="Z948" s="132"/>
    </row>
    <row r="949" spans="5:26" ht="18" customHeight="1" hidden="1">
      <c r="E949" s="258"/>
      <c r="F949" s="258"/>
      <c r="G949" s="258"/>
      <c r="H949" s="258"/>
      <c r="I949" s="258"/>
      <c r="J949" s="258"/>
      <c r="K949" s="129"/>
      <c r="L949" s="63"/>
      <c r="M949" s="129"/>
      <c r="N949" s="31"/>
      <c r="O949" s="129"/>
      <c r="P949" s="256"/>
      <c r="Q949" s="256"/>
      <c r="R949" s="252"/>
      <c r="S949" s="252"/>
      <c r="T949" s="252"/>
      <c r="U949" s="122"/>
      <c r="V949" s="122"/>
      <c r="W949" s="122"/>
      <c r="X949" s="252"/>
      <c r="Y949" s="252"/>
      <c r="Z949" s="122"/>
    </row>
    <row r="950" spans="5:26" ht="18" customHeight="1" hidden="1">
      <c r="E950" s="254"/>
      <c r="F950" s="253"/>
      <c r="G950" s="253"/>
      <c r="H950" s="253"/>
      <c r="I950" s="253"/>
      <c r="J950" s="253"/>
      <c r="K950" s="254"/>
      <c r="L950" s="254"/>
      <c r="M950" s="254"/>
      <c r="N950" s="254"/>
      <c r="O950" s="254"/>
      <c r="P950" s="254"/>
      <c r="Q950" s="254"/>
      <c r="R950" s="255"/>
      <c r="S950" s="255"/>
      <c r="T950" s="255"/>
      <c r="U950" s="122"/>
      <c r="V950" s="122"/>
      <c r="W950" s="122"/>
      <c r="X950" s="252"/>
      <c r="Y950" s="252"/>
      <c r="Z950" s="132"/>
    </row>
    <row r="951" spans="5:26" ht="18" customHeight="1" hidden="1">
      <c r="E951" s="254"/>
      <c r="F951" s="253"/>
      <c r="G951" s="253"/>
      <c r="H951" s="253"/>
      <c r="I951" s="253"/>
      <c r="J951" s="253"/>
      <c r="K951" s="254"/>
      <c r="L951" s="254"/>
      <c r="M951" s="254"/>
      <c r="N951" s="254"/>
      <c r="O951" s="254"/>
      <c r="P951" s="254"/>
      <c r="Q951" s="254"/>
      <c r="R951" s="252"/>
      <c r="S951" s="252"/>
      <c r="T951" s="252"/>
      <c r="U951" s="122"/>
      <c r="V951" s="122"/>
      <c r="W951" s="122"/>
      <c r="X951" s="252"/>
      <c r="Y951" s="252"/>
      <c r="Z951" s="122"/>
    </row>
    <row r="952" ht="18" customHeight="1" hidden="1">
      <c r="Z952" s="133"/>
    </row>
    <row r="953" ht="31.5" customHeight="1" hidden="1">
      <c r="Z953" s="133"/>
    </row>
    <row r="954" ht="7.5" customHeight="1" hidden="1">
      <c r="T954" s="64"/>
    </row>
    <row r="955" ht="10.5" customHeight="1" hidden="1">
      <c r="T955" s="64"/>
    </row>
    <row r="956" ht="5.25" customHeight="1" hidden="1">
      <c r="T956" s="64"/>
    </row>
    <row r="957" ht="5.25" customHeight="1" hidden="1">
      <c r="T957" s="64"/>
    </row>
    <row r="958" ht="5.25" customHeight="1" hidden="1">
      <c r="T958" s="64"/>
    </row>
    <row r="959" ht="5.25" customHeight="1" hidden="1">
      <c r="T959" s="64"/>
    </row>
    <row r="960" spans="5:19" ht="17.25" customHeight="1" hidden="1">
      <c r="E960" s="65"/>
      <c r="O960" s="56"/>
      <c r="P960" s="56"/>
      <c r="Q960" s="56"/>
      <c r="R960" s="56"/>
      <c r="S960" s="56"/>
    </row>
    <row r="961" spans="9:21" ht="12.75" customHeight="1" hidden="1">
      <c r="I961" s="57"/>
      <c r="J961" s="57"/>
      <c r="K961" s="57"/>
      <c r="L961" s="57"/>
      <c r="M961" s="57"/>
      <c r="N961" s="57"/>
      <c r="O961" s="57"/>
      <c r="P961" s="58"/>
      <c r="Q961" s="58"/>
      <c r="R961" s="58"/>
      <c r="S961" s="58"/>
      <c r="T961" s="58"/>
      <c r="U961" s="57"/>
    </row>
    <row r="962" spans="9:21" ht="12.75" customHeight="1" hidden="1">
      <c r="I962" s="57"/>
      <c r="J962" s="57"/>
      <c r="K962" s="57"/>
      <c r="L962" s="57"/>
      <c r="M962" s="57"/>
      <c r="N962" s="57"/>
      <c r="O962" s="57"/>
      <c r="P962" s="58"/>
      <c r="Q962" s="58"/>
      <c r="R962" s="58"/>
      <c r="S962" s="58"/>
      <c r="T962" s="58"/>
      <c r="U962" s="57"/>
    </row>
    <row r="963" spans="9:21" ht="12.75" customHeight="1" hidden="1">
      <c r="I963" s="57"/>
      <c r="J963" s="57"/>
      <c r="K963" s="57"/>
      <c r="L963" s="57"/>
      <c r="M963" s="57"/>
      <c r="N963" s="57"/>
      <c r="O963" s="57"/>
      <c r="P963" s="57"/>
      <c r="Q963" s="57"/>
      <c r="R963" s="57"/>
      <c r="S963" s="57"/>
      <c r="T963" s="57"/>
      <c r="U963" s="57"/>
    </row>
    <row r="964" spans="9:21" ht="6" customHeight="1" hidden="1">
      <c r="I964" s="57"/>
      <c r="J964" s="57"/>
      <c r="K964" s="57"/>
      <c r="L964" s="57"/>
      <c r="M964" s="57"/>
      <c r="N964" s="57"/>
      <c r="O964" s="57"/>
      <c r="P964" s="57"/>
      <c r="Q964" s="57"/>
      <c r="R964" s="57"/>
      <c r="S964" s="57"/>
      <c r="T964" s="57"/>
      <c r="U964" s="57"/>
    </row>
    <row r="965" spans="5:26" ht="12.75" customHeight="1" hidden="1">
      <c r="E965" s="261"/>
      <c r="F965" s="262"/>
      <c r="G965" s="262"/>
      <c r="H965" s="60"/>
      <c r="I965" s="262"/>
      <c r="J965" s="262"/>
      <c r="K965" s="262"/>
      <c r="L965" s="262"/>
      <c r="M965" s="262"/>
      <c r="N965" s="262"/>
      <c r="O965" s="262"/>
      <c r="P965" s="262"/>
      <c r="Q965" s="262"/>
      <c r="R965" s="262"/>
      <c r="S965" s="262"/>
      <c r="V965" s="31"/>
      <c r="W965" s="31"/>
      <c r="X965" s="31"/>
      <c r="Z965" s="268"/>
    </row>
    <row r="966" spans="5:26" ht="13.5" customHeight="1" hidden="1">
      <c r="E966" s="261"/>
      <c r="F966" s="263"/>
      <c r="G966" s="263"/>
      <c r="H966" s="263"/>
      <c r="I966" s="263"/>
      <c r="J966" s="263"/>
      <c r="K966" s="263"/>
      <c r="L966" s="263"/>
      <c r="M966" s="263"/>
      <c r="N966" s="263"/>
      <c r="O966" s="263"/>
      <c r="P966" s="263"/>
      <c r="Q966" s="263"/>
      <c r="R966" s="263"/>
      <c r="S966" s="263"/>
      <c r="V966" s="31"/>
      <c r="W966" s="31"/>
      <c r="X966" s="31"/>
      <c r="Z966" s="268"/>
    </row>
    <row r="967" spans="5:26" ht="9" customHeight="1" hidden="1">
      <c r="E967" s="261"/>
      <c r="F967" s="263"/>
      <c r="G967" s="263"/>
      <c r="H967" s="263"/>
      <c r="I967" s="263"/>
      <c r="J967" s="263"/>
      <c r="K967" s="263"/>
      <c r="L967" s="263"/>
      <c r="M967" s="263"/>
      <c r="N967" s="263"/>
      <c r="O967" s="263"/>
      <c r="P967" s="263"/>
      <c r="Q967" s="263"/>
      <c r="R967" s="263"/>
      <c r="S967" s="263"/>
      <c r="V967" s="31"/>
      <c r="W967" s="31"/>
      <c r="X967" s="31"/>
      <c r="Z967" s="268"/>
    </row>
    <row r="968" spans="5:19" ht="6" customHeight="1" hidden="1">
      <c r="E968" s="261"/>
      <c r="F968" s="263"/>
      <c r="G968" s="263"/>
      <c r="H968" s="263"/>
      <c r="I968" s="263"/>
      <c r="J968" s="263"/>
      <c r="K968" s="263"/>
      <c r="L968" s="263"/>
      <c r="M968" s="263"/>
      <c r="N968" s="263"/>
      <c r="O968" s="263"/>
      <c r="P968" s="263"/>
      <c r="Q968" s="263"/>
      <c r="R968" s="263"/>
      <c r="S968" s="263"/>
    </row>
    <row r="969" spans="5:26" ht="15" customHeight="1" hidden="1">
      <c r="E969" s="256"/>
      <c r="F969" s="256"/>
      <c r="G969" s="256"/>
      <c r="H969" s="256"/>
      <c r="I969" s="256"/>
      <c r="J969" s="256"/>
      <c r="K969" s="256"/>
      <c r="L969" s="256"/>
      <c r="M969" s="256"/>
      <c r="N969" s="256"/>
      <c r="O969" s="256"/>
      <c r="P969" s="256"/>
      <c r="Q969" s="256"/>
      <c r="R969" s="66"/>
      <c r="S969" s="65"/>
      <c r="T969" s="65"/>
      <c r="U969" s="264"/>
      <c r="V969" s="264"/>
      <c r="W969" s="104"/>
      <c r="X969" s="65"/>
      <c r="Y969" s="65"/>
      <c r="Z969" s="66"/>
    </row>
    <row r="970" spans="5:26" ht="13.5" customHeight="1" hidden="1">
      <c r="E970" s="256"/>
      <c r="F970" s="256"/>
      <c r="G970" s="256"/>
      <c r="H970" s="256"/>
      <c r="I970" s="256"/>
      <c r="J970" s="256"/>
      <c r="K970" s="256"/>
      <c r="L970" s="256"/>
      <c r="M970" s="256"/>
      <c r="N970" s="256"/>
      <c r="O970" s="256"/>
      <c r="P970" s="256"/>
      <c r="Q970" s="256"/>
      <c r="R970" s="265"/>
      <c r="S970" s="265"/>
      <c r="T970" s="265"/>
      <c r="U970" s="266"/>
      <c r="V970" s="267"/>
      <c r="W970" s="134"/>
      <c r="X970" s="262"/>
      <c r="Y970" s="262"/>
      <c r="Z970" s="31"/>
    </row>
    <row r="971" spans="5:26" ht="13.5" customHeight="1" hidden="1">
      <c r="E971" s="256"/>
      <c r="F971" s="256"/>
      <c r="G971" s="256"/>
      <c r="H971" s="256"/>
      <c r="I971" s="256"/>
      <c r="J971" s="256"/>
      <c r="K971" s="256"/>
      <c r="L971" s="256"/>
      <c r="M971" s="256"/>
      <c r="N971" s="256"/>
      <c r="O971" s="256"/>
      <c r="P971" s="256"/>
      <c r="Q971" s="256"/>
      <c r="R971" s="265"/>
      <c r="S971" s="265"/>
      <c r="T971" s="265"/>
      <c r="U971" s="266"/>
      <c r="V971" s="267"/>
      <c r="W971" s="134"/>
      <c r="X971" s="262"/>
      <c r="Y971" s="262"/>
      <c r="Z971" s="135"/>
    </row>
    <row r="972" spans="5:26" ht="18" customHeight="1" hidden="1">
      <c r="E972" s="258"/>
      <c r="F972" s="258"/>
      <c r="G972" s="258"/>
      <c r="H972" s="258"/>
      <c r="I972" s="258"/>
      <c r="J972" s="258"/>
      <c r="K972" s="129"/>
      <c r="L972" s="31"/>
      <c r="M972" s="129"/>
      <c r="N972" s="31"/>
      <c r="O972" s="129"/>
      <c r="P972" s="256"/>
      <c r="Q972" s="256"/>
      <c r="R972" s="260"/>
      <c r="S972" s="260"/>
      <c r="T972" s="260"/>
      <c r="U972" s="130"/>
      <c r="V972" s="130"/>
      <c r="W972" s="130"/>
      <c r="X972" s="130"/>
      <c r="Y972" s="131"/>
      <c r="Z972" s="132"/>
    </row>
    <row r="973" spans="5:26" ht="18" customHeight="1" hidden="1">
      <c r="E973" s="258"/>
      <c r="F973" s="258"/>
      <c r="G973" s="258"/>
      <c r="H973" s="258"/>
      <c r="I973" s="258"/>
      <c r="J973" s="258"/>
      <c r="K973" s="129"/>
      <c r="L973" s="31"/>
      <c r="M973" s="129"/>
      <c r="N973" s="31"/>
      <c r="O973" s="129"/>
      <c r="P973" s="256"/>
      <c r="Q973" s="256"/>
      <c r="R973" s="252"/>
      <c r="S973" s="252"/>
      <c r="T973" s="252"/>
      <c r="U973" s="122"/>
      <c r="V973" s="122"/>
      <c r="W973" s="122"/>
      <c r="X973" s="252"/>
      <c r="Y973" s="252"/>
      <c r="Z973" s="122"/>
    </row>
    <row r="974" spans="5:26" ht="18" customHeight="1" hidden="1">
      <c r="E974" s="258"/>
      <c r="F974" s="258"/>
      <c r="G974" s="258"/>
      <c r="H974" s="258"/>
      <c r="I974" s="258"/>
      <c r="J974" s="258"/>
      <c r="K974" s="129"/>
      <c r="L974" s="31"/>
      <c r="M974" s="129"/>
      <c r="N974" s="31"/>
      <c r="O974" s="129"/>
      <c r="P974" s="256"/>
      <c r="Q974" s="256"/>
      <c r="R974" s="260"/>
      <c r="S974" s="260"/>
      <c r="T974" s="260"/>
      <c r="U974" s="122"/>
      <c r="V974" s="122"/>
      <c r="W974" s="122"/>
      <c r="X974" s="255"/>
      <c r="Y974" s="255"/>
      <c r="Z974" s="132"/>
    </row>
    <row r="975" spans="5:26" ht="18" customHeight="1" hidden="1">
      <c r="E975" s="258"/>
      <c r="F975" s="258"/>
      <c r="G975" s="258"/>
      <c r="H975" s="258"/>
      <c r="I975" s="258"/>
      <c r="J975" s="258"/>
      <c r="K975" s="129"/>
      <c r="L975" s="31"/>
      <c r="M975" s="129"/>
      <c r="N975" s="31"/>
      <c r="O975" s="129"/>
      <c r="P975" s="256"/>
      <c r="Q975" s="256"/>
      <c r="R975" s="252"/>
      <c r="S975" s="252"/>
      <c r="T975" s="252"/>
      <c r="U975" s="122"/>
      <c r="V975" s="122"/>
      <c r="W975" s="122"/>
      <c r="X975" s="252"/>
      <c r="Y975" s="252"/>
      <c r="Z975" s="122"/>
    </row>
    <row r="976" spans="5:26" ht="18" customHeight="1" hidden="1">
      <c r="E976" s="258"/>
      <c r="F976" s="258"/>
      <c r="G976" s="258"/>
      <c r="H976" s="258"/>
      <c r="I976" s="258"/>
      <c r="J976" s="258"/>
      <c r="K976" s="129"/>
      <c r="L976" s="31"/>
      <c r="M976" s="129"/>
      <c r="N976" s="31"/>
      <c r="O976" s="129"/>
      <c r="P976" s="256"/>
      <c r="Q976" s="256"/>
      <c r="R976" s="260"/>
      <c r="S976" s="260"/>
      <c r="T976" s="260"/>
      <c r="U976" s="122"/>
      <c r="V976" s="122"/>
      <c r="W976" s="122"/>
      <c r="X976" s="255"/>
      <c r="Y976" s="255"/>
      <c r="Z976" s="132"/>
    </row>
    <row r="977" spans="5:26" ht="18" customHeight="1" hidden="1">
      <c r="E977" s="258"/>
      <c r="F977" s="258"/>
      <c r="G977" s="258"/>
      <c r="H977" s="258"/>
      <c r="I977" s="258"/>
      <c r="J977" s="258"/>
      <c r="K977" s="129"/>
      <c r="L977" s="31"/>
      <c r="M977" s="129"/>
      <c r="N977" s="31"/>
      <c r="O977" s="129"/>
      <c r="P977" s="256"/>
      <c r="Q977" s="256"/>
      <c r="R977" s="252"/>
      <c r="S977" s="252"/>
      <c r="T977" s="252"/>
      <c r="U977" s="122"/>
      <c r="V977" s="122"/>
      <c r="W977" s="122"/>
      <c r="X977" s="252"/>
      <c r="Y977" s="252"/>
      <c r="Z977" s="122"/>
    </row>
    <row r="978" spans="5:26" ht="18" customHeight="1" hidden="1">
      <c r="E978" s="258"/>
      <c r="F978" s="258"/>
      <c r="G978" s="258"/>
      <c r="H978" s="258"/>
      <c r="I978" s="258"/>
      <c r="J978" s="258"/>
      <c r="K978" s="129"/>
      <c r="L978" s="31"/>
      <c r="M978" s="129"/>
      <c r="N978" s="31"/>
      <c r="O978" s="129"/>
      <c r="P978" s="256"/>
      <c r="Q978" s="256"/>
      <c r="R978" s="260"/>
      <c r="S978" s="260"/>
      <c r="T978" s="260"/>
      <c r="U978" s="122"/>
      <c r="V978" s="122"/>
      <c r="W978" s="122"/>
      <c r="X978" s="255"/>
      <c r="Y978" s="255"/>
      <c r="Z978" s="132"/>
    </row>
    <row r="979" spans="5:26" ht="18" customHeight="1" hidden="1">
      <c r="E979" s="258"/>
      <c r="F979" s="258"/>
      <c r="G979" s="258"/>
      <c r="H979" s="258"/>
      <c r="I979" s="258"/>
      <c r="J979" s="258"/>
      <c r="K979" s="129"/>
      <c r="L979" s="31"/>
      <c r="M979" s="129"/>
      <c r="N979" s="31"/>
      <c r="O979" s="129"/>
      <c r="P979" s="256"/>
      <c r="Q979" s="256"/>
      <c r="R979" s="252"/>
      <c r="S979" s="252"/>
      <c r="T979" s="252"/>
      <c r="U979" s="122"/>
      <c r="V979" s="122"/>
      <c r="W979" s="122"/>
      <c r="X979" s="252"/>
      <c r="Y979" s="252"/>
      <c r="Z979" s="122"/>
    </row>
    <row r="980" spans="5:26" ht="18" customHeight="1" hidden="1">
      <c r="E980" s="258"/>
      <c r="F980" s="258"/>
      <c r="G980" s="258"/>
      <c r="H980" s="258"/>
      <c r="I980" s="258"/>
      <c r="J980" s="258"/>
      <c r="K980" s="129"/>
      <c r="L980" s="31"/>
      <c r="M980" s="129"/>
      <c r="N980" s="31"/>
      <c r="O980" s="129"/>
      <c r="P980" s="256"/>
      <c r="Q980" s="256"/>
      <c r="R980" s="260"/>
      <c r="S980" s="260"/>
      <c r="T980" s="260"/>
      <c r="U980" s="122"/>
      <c r="V980" s="122"/>
      <c r="W980" s="122"/>
      <c r="X980" s="255"/>
      <c r="Y980" s="255"/>
      <c r="Z980" s="132"/>
    </row>
    <row r="981" spans="5:26" ht="18" customHeight="1" hidden="1">
      <c r="E981" s="258"/>
      <c r="F981" s="258"/>
      <c r="G981" s="258"/>
      <c r="H981" s="258"/>
      <c r="I981" s="258"/>
      <c r="J981" s="258"/>
      <c r="K981" s="129"/>
      <c r="L981" s="31"/>
      <c r="M981" s="129"/>
      <c r="N981" s="31"/>
      <c r="O981" s="129"/>
      <c r="P981" s="256"/>
      <c r="Q981" s="256"/>
      <c r="R981" s="252"/>
      <c r="S981" s="252"/>
      <c r="T981" s="252"/>
      <c r="U981" s="122"/>
      <c r="V981" s="122"/>
      <c r="W981" s="122"/>
      <c r="X981" s="252"/>
      <c r="Y981" s="252"/>
      <c r="Z981" s="122"/>
    </row>
    <row r="982" spans="5:26" ht="18" customHeight="1" hidden="1">
      <c r="E982" s="258"/>
      <c r="F982" s="258"/>
      <c r="G982" s="258"/>
      <c r="H982" s="258"/>
      <c r="I982" s="258"/>
      <c r="J982" s="258"/>
      <c r="K982" s="129"/>
      <c r="L982" s="31"/>
      <c r="M982" s="129"/>
      <c r="N982" s="31"/>
      <c r="O982" s="129"/>
      <c r="P982" s="256"/>
      <c r="Q982" s="256"/>
      <c r="R982" s="260"/>
      <c r="S982" s="260"/>
      <c r="T982" s="260"/>
      <c r="U982" s="122"/>
      <c r="V982" s="122"/>
      <c r="W982" s="122"/>
      <c r="X982" s="255"/>
      <c r="Y982" s="255"/>
      <c r="Z982" s="132"/>
    </row>
    <row r="983" spans="5:26" ht="18" customHeight="1" hidden="1">
      <c r="E983" s="258"/>
      <c r="F983" s="258"/>
      <c r="G983" s="258"/>
      <c r="H983" s="258"/>
      <c r="I983" s="258"/>
      <c r="J983" s="258"/>
      <c r="K983" s="129"/>
      <c r="L983" s="31"/>
      <c r="M983" s="129"/>
      <c r="N983" s="31"/>
      <c r="O983" s="129"/>
      <c r="P983" s="256"/>
      <c r="Q983" s="256"/>
      <c r="R983" s="252"/>
      <c r="S983" s="252"/>
      <c r="T983" s="252"/>
      <c r="U983" s="122"/>
      <c r="V983" s="122"/>
      <c r="W983" s="122"/>
      <c r="X983" s="252"/>
      <c r="Y983" s="252"/>
      <c r="Z983" s="122"/>
    </row>
    <row r="984" spans="5:26" ht="18" customHeight="1" hidden="1">
      <c r="E984" s="258"/>
      <c r="F984" s="258"/>
      <c r="G984" s="258"/>
      <c r="H984" s="258"/>
      <c r="I984" s="258"/>
      <c r="J984" s="258"/>
      <c r="K984" s="129"/>
      <c r="L984" s="31"/>
      <c r="M984" s="129"/>
      <c r="N984" s="31"/>
      <c r="O984" s="129"/>
      <c r="P984" s="256"/>
      <c r="Q984" s="256"/>
      <c r="R984" s="260"/>
      <c r="S984" s="260"/>
      <c r="T984" s="260"/>
      <c r="U984" s="122"/>
      <c r="V984" s="122"/>
      <c r="W984" s="122"/>
      <c r="X984" s="255"/>
      <c r="Y984" s="255"/>
      <c r="Z984" s="132"/>
    </row>
    <row r="985" spans="5:26" ht="18" customHeight="1" hidden="1">
      <c r="E985" s="258"/>
      <c r="F985" s="258"/>
      <c r="G985" s="258"/>
      <c r="H985" s="258"/>
      <c r="I985" s="258"/>
      <c r="J985" s="258"/>
      <c r="K985" s="129"/>
      <c r="L985" s="31"/>
      <c r="M985" s="129"/>
      <c r="N985" s="31"/>
      <c r="O985" s="129"/>
      <c r="P985" s="256"/>
      <c r="Q985" s="256"/>
      <c r="R985" s="252"/>
      <c r="S985" s="252"/>
      <c r="T985" s="252"/>
      <c r="U985" s="122"/>
      <c r="V985" s="122"/>
      <c r="W985" s="122"/>
      <c r="X985" s="252"/>
      <c r="Y985" s="252"/>
      <c r="Z985" s="122"/>
    </row>
    <row r="986" spans="5:26" ht="18" customHeight="1" hidden="1">
      <c r="E986" s="258"/>
      <c r="F986" s="258"/>
      <c r="G986" s="258"/>
      <c r="H986" s="258"/>
      <c r="I986" s="258"/>
      <c r="J986" s="258"/>
      <c r="K986" s="129"/>
      <c r="L986" s="31"/>
      <c r="M986" s="129"/>
      <c r="N986" s="31"/>
      <c r="O986" s="129"/>
      <c r="P986" s="256"/>
      <c r="Q986" s="256"/>
      <c r="R986" s="260"/>
      <c r="S986" s="260"/>
      <c r="T986" s="260"/>
      <c r="U986" s="122"/>
      <c r="V986" s="122"/>
      <c r="W986" s="122"/>
      <c r="X986" s="255"/>
      <c r="Y986" s="255"/>
      <c r="Z986" s="132"/>
    </row>
    <row r="987" spans="5:26" ht="18" customHeight="1" hidden="1">
      <c r="E987" s="258"/>
      <c r="F987" s="258"/>
      <c r="G987" s="258"/>
      <c r="H987" s="258"/>
      <c r="I987" s="258"/>
      <c r="J987" s="258"/>
      <c r="K987" s="129"/>
      <c r="L987" s="31"/>
      <c r="M987" s="129"/>
      <c r="N987" s="31"/>
      <c r="O987" s="129"/>
      <c r="P987" s="256"/>
      <c r="Q987" s="256"/>
      <c r="R987" s="252"/>
      <c r="S987" s="252"/>
      <c r="T987" s="252"/>
      <c r="U987" s="122"/>
      <c r="V987" s="122"/>
      <c r="W987" s="122"/>
      <c r="X987" s="252"/>
      <c r="Y987" s="252"/>
      <c r="Z987" s="122"/>
    </row>
    <row r="988" spans="5:26" ht="18" customHeight="1" hidden="1">
      <c r="E988" s="258"/>
      <c r="F988" s="258"/>
      <c r="G988" s="258"/>
      <c r="H988" s="258"/>
      <c r="I988" s="258"/>
      <c r="J988" s="258"/>
      <c r="K988" s="129"/>
      <c r="L988" s="31"/>
      <c r="M988" s="129"/>
      <c r="N988" s="31"/>
      <c r="O988" s="129"/>
      <c r="P988" s="256"/>
      <c r="Q988" s="256"/>
      <c r="R988" s="260"/>
      <c r="S988" s="260"/>
      <c r="T988" s="260"/>
      <c r="U988" s="122"/>
      <c r="V988" s="122"/>
      <c r="W988" s="122"/>
      <c r="X988" s="255"/>
      <c r="Y988" s="255"/>
      <c r="Z988" s="132"/>
    </row>
    <row r="989" spans="5:26" ht="18" customHeight="1" hidden="1">
      <c r="E989" s="258"/>
      <c r="F989" s="258"/>
      <c r="G989" s="258"/>
      <c r="H989" s="258"/>
      <c r="I989" s="258"/>
      <c r="J989" s="258"/>
      <c r="K989" s="129"/>
      <c r="L989" s="63"/>
      <c r="M989" s="129"/>
      <c r="N989" s="31"/>
      <c r="O989" s="129"/>
      <c r="P989" s="256"/>
      <c r="Q989" s="256"/>
      <c r="R989" s="252"/>
      <c r="S989" s="252"/>
      <c r="T989" s="252"/>
      <c r="U989" s="122"/>
      <c r="V989" s="122"/>
      <c r="W989" s="122"/>
      <c r="X989" s="252"/>
      <c r="Y989" s="252"/>
      <c r="Z989" s="122"/>
    </row>
    <row r="990" spans="5:26" ht="18" customHeight="1" hidden="1">
      <c r="E990" s="254"/>
      <c r="F990" s="253"/>
      <c r="G990" s="253"/>
      <c r="H990" s="253"/>
      <c r="I990" s="253"/>
      <c r="J990" s="253"/>
      <c r="K990" s="254"/>
      <c r="L990" s="254"/>
      <c r="M990" s="254"/>
      <c r="N990" s="254"/>
      <c r="O990" s="254"/>
      <c r="P990" s="254"/>
      <c r="Q990" s="254"/>
      <c r="R990" s="255"/>
      <c r="S990" s="255"/>
      <c r="T990" s="255"/>
      <c r="U990" s="122"/>
      <c r="V990" s="122"/>
      <c r="W990" s="122"/>
      <c r="X990" s="252"/>
      <c r="Y990" s="252"/>
      <c r="Z990" s="132"/>
    </row>
    <row r="991" spans="5:26" ht="18" customHeight="1" hidden="1">
      <c r="E991" s="254"/>
      <c r="F991" s="253"/>
      <c r="G991" s="253"/>
      <c r="H991" s="253"/>
      <c r="I991" s="253"/>
      <c r="J991" s="253"/>
      <c r="K991" s="254"/>
      <c r="L991" s="254"/>
      <c r="M991" s="254"/>
      <c r="N991" s="254"/>
      <c r="O991" s="254"/>
      <c r="P991" s="254"/>
      <c r="Q991" s="254"/>
      <c r="R991" s="252"/>
      <c r="S991" s="252"/>
      <c r="T991" s="252"/>
      <c r="U991" s="122"/>
      <c r="V991" s="122"/>
      <c r="W991" s="122"/>
      <c r="X991" s="252"/>
      <c r="Y991" s="252"/>
      <c r="Z991" s="122"/>
    </row>
    <row r="992" ht="18" customHeight="1" hidden="1">
      <c r="Z992" s="133"/>
    </row>
    <row r="993" ht="31.5" customHeight="1" hidden="1">
      <c r="Z993" s="133"/>
    </row>
    <row r="994" ht="7.5" customHeight="1" hidden="1">
      <c r="T994" s="64"/>
    </row>
    <row r="995" ht="10.5" customHeight="1" hidden="1">
      <c r="T995" s="64"/>
    </row>
    <row r="996" ht="5.25" customHeight="1" hidden="1">
      <c r="T996" s="64"/>
    </row>
    <row r="997" ht="5.25" customHeight="1" hidden="1">
      <c r="T997" s="64"/>
    </row>
    <row r="998" ht="5.25" customHeight="1" hidden="1">
      <c r="T998" s="64"/>
    </row>
    <row r="999" ht="5.25" customHeight="1" hidden="1">
      <c r="T999" s="64"/>
    </row>
    <row r="1000" spans="5:19" ht="17.25" customHeight="1" hidden="1">
      <c r="E1000" s="65"/>
      <c r="O1000" s="56"/>
      <c r="P1000" s="56"/>
      <c r="Q1000" s="56"/>
      <c r="R1000" s="56"/>
      <c r="S1000" s="56"/>
    </row>
    <row r="1001" spans="9:21" ht="12.75" customHeight="1" hidden="1">
      <c r="I1001" s="57"/>
      <c r="J1001" s="57"/>
      <c r="K1001" s="57"/>
      <c r="L1001" s="57"/>
      <c r="M1001" s="57"/>
      <c r="N1001" s="57"/>
      <c r="O1001" s="57"/>
      <c r="P1001" s="58"/>
      <c r="Q1001" s="58"/>
      <c r="R1001" s="58"/>
      <c r="S1001" s="58"/>
      <c r="T1001" s="58"/>
      <c r="U1001" s="57"/>
    </row>
    <row r="1002" spans="9:21" ht="12.75" customHeight="1" hidden="1">
      <c r="I1002" s="57"/>
      <c r="J1002" s="57"/>
      <c r="K1002" s="57"/>
      <c r="L1002" s="57"/>
      <c r="M1002" s="57"/>
      <c r="N1002" s="57"/>
      <c r="O1002" s="57"/>
      <c r="P1002" s="58"/>
      <c r="Q1002" s="58"/>
      <c r="R1002" s="58"/>
      <c r="S1002" s="58"/>
      <c r="T1002" s="58"/>
      <c r="U1002" s="57"/>
    </row>
    <row r="1003" spans="9:21" ht="12.75" customHeight="1" hidden="1">
      <c r="I1003" s="57"/>
      <c r="J1003" s="57"/>
      <c r="K1003" s="57"/>
      <c r="L1003" s="57"/>
      <c r="M1003" s="57"/>
      <c r="N1003" s="57"/>
      <c r="O1003" s="57"/>
      <c r="P1003" s="57"/>
      <c r="Q1003" s="57"/>
      <c r="R1003" s="57"/>
      <c r="S1003" s="57"/>
      <c r="T1003" s="57"/>
      <c r="U1003" s="57"/>
    </row>
    <row r="1004" spans="9:21" ht="6" customHeight="1" hidden="1">
      <c r="I1004" s="57"/>
      <c r="J1004" s="57"/>
      <c r="K1004" s="57"/>
      <c r="L1004" s="57"/>
      <c r="M1004" s="57"/>
      <c r="N1004" s="57"/>
      <c r="O1004" s="57"/>
      <c r="P1004" s="57"/>
      <c r="Q1004" s="57"/>
      <c r="R1004" s="57"/>
      <c r="S1004" s="57"/>
      <c r="T1004" s="57"/>
      <c r="U1004" s="57"/>
    </row>
    <row r="1005" spans="5:26" ht="12.75" customHeight="1" hidden="1">
      <c r="E1005" s="261"/>
      <c r="F1005" s="262"/>
      <c r="G1005" s="262"/>
      <c r="H1005" s="60"/>
      <c r="I1005" s="262"/>
      <c r="J1005" s="262"/>
      <c r="K1005" s="262"/>
      <c r="L1005" s="262"/>
      <c r="M1005" s="262"/>
      <c r="N1005" s="262"/>
      <c r="O1005" s="262"/>
      <c r="P1005" s="262"/>
      <c r="Q1005" s="262"/>
      <c r="R1005" s="262"/>
      <c r="S1005" s="262"/>
      <c r="V1005" s="31"/>
      <c r="W1005" s="31"/>
      <c r="X1005" s="31"/>
      <c r="Z1005" s="268"/>
    </row>
    <row r="1006" spans="5:26" ht="13.5" customHeight="1" hidden="1">
      <c r="E1006" s="261"/>
      <c r="F1006" s="263"/>
      <c r="G1006" s="263"/>
      <c r="H1006" s="263"/>
      <c r="I1006" s="263"/>
      <c r="J1006" s="263"/>
      <c r="K1006" s="263"/>
      <c r="L1006" s="263"/>
      <c r="M1006" s="263"/>
      <c r="N1006" s="263"/>
      <c r="O1006" s="263"/>
      <c r="P1006" s="263"/>
      <c r="Q1006" s="263"/>
      <c r="R1006" s="263"/>
      <c r="S1006" s="263"/>
      <c r="V1006" s="31"/>
      <c r="W1006" s="31"/>
      <c r="X1006" s="31"/>
      <c r="Z1006" s="268"/>
    </row>
    <row r="1007" spans="5:26" ht="9" customHeight="1" hidden="1">
      <c r="E1007" s="261"/>
      <c r="F1007" s="263"/>
      <c r="G1007" s="263"/>
      <c r="H1007" s="263"/>
      <c r="I1007" s="263"/>
      <c r="J1007" s="263"/>
      <c r="K1007" s="263"/>
      <c r="L1007" s="263"/>
      <c r="M1007" s="263"/>
      <c r="N1007" s="263"/>
      <c r="O1007" s="263"/>
      <c r="P1007" s="263"/>
      <c r="Q1007" s="263"/>
      <c r="R1007" s="263"/>
      <c r="S1007" s="263"/>
      <c r="V1007" s="31"/>
      <c r="W1007" s="31"/>
      <c r="X1007" s="31"/>
      <c r="Z1007" s="268"/>
    </row>
    <row r="1008" spans="5:19" ht="6" customHeight="1" hidden="1">
      <c r="E1008" s="261"/>
      <c r="F1008" s="263"/>
      <c r="G1008" s="263"/>
      <c r="H1008" s="263"/>
      <c r="I1008" s="263"/>
      <c r="J1008" s="263"/>
      <c r="K1008" s="263"/>
      <c r="L1008" s="263"/>
      <c r="M1008" s="263"/>
      <c r="N1008" s="263"/>
      <c r="O1008" s="263"/>
      <c r="P1008" s="263"/>
      <c r="Q1008" s="263"/>
      <c r="R1008" s="263"/>
      <c r="S1008" s="263"/>
    </row>
    <row r="1009" spans="5:26" ht="15" customHeight="1" hidden="1">
      <c r="E1009" s="256"/>
      <c r="F1009" s="256"/>
      <c r="G1009" s="256"/>
      <c r="H1009" s="256"/>
      <c r="I1009" s="256"/>
      <c r="J1009" s="256"/>
      <c r="K1009" s="256"/>
      <c r="L1009" s="256"/>
      <c r="M1009" s="256"/>
      <c r="N1009" s="256"/>
      <c r="O1009" s="256"/>
      <c r="P1009" s="256"/>
      <c r="Q1009" s="256"/>
      <c r="R1009" s="66"/>
      <c r="S1009" s="65"/>
      <c r="T1009" s="65"/>
      <c r="U1009" s="264"/>
      <c r="V1009" s="264"/>
      <c r="W1009" s="104"/>
      <c r="X1009" s="65"/>
      <c r="Y1009" s="65"/>
      <c r="Z1009" s="66"/>
    </row>
    <row r="1010" spans="5:26" ht="13.5" customHeight="1" hidden="1">
      <c r="E1010" s="256"/>
      <c r="F1010" s="256"/>
      <c r="G1010" s="256"/>
      <c r="H1010" s="256"/>
      <c r="I1010" s="256"/>
      <c r="J1010" s="256"/>
      <c r="K1010" s="256"/>
      <c r="L1010" s="256"/>
      <c r="M1010" s="256"/>
      <c r="N1010" s="256"/>
      <c r="O1010" s="256"/>
      <c r="P1010" s="256"/>
      <c r="Q1010" s="256"/>
      <c r="R1010" s="265"/>
      <c r="S1010" s="265"/>
      <c r="T1010" s="265"/>
      <c r="U1010" s="266"/>
      <c r="V1010" s="267"/>
      <c r="W1010" s="134"/>
      <c r="X1010" s="262"/>
      <c r="Y1010" s="262"/>
      <c r="Z1010" s="31"/>
    </row>
    <row r="1011" spans="5:26" ht="13.5" customHeight="1" hidden="1">
      <c r="E1011" s="256"/>
      <c r="F1011" s="256"/>
      <c r="G1011" s="256"/>
      <c r="H1011" s="256"/>
      <c r="I1011" s="256"/>
      <c r="J1011" s="256"/>
      <c r="K1011" s="256"/>
      <c r="L1011" s="256"/>
      <c r="M1011" s="256"/>
      <c r="N1011" s="256"/>
      <c r="O1011" s="256"/>
      <c r="P1011" s="256"/>
      <c r="Q1011" s="256"/>
      <c r="R1011" s="265"/>
      <c r="S1011" s="265"/>
      <c r="T1011" s="265"/>
      <c r="U1011" s="266"/>
      <c r="V1011" s="267"/>
      <c r="W1011" s="134"/>
      <c r="X1011" s="262"/>
      <c r="Y1011" s="262"/>
      <c r="Z1011" s="135"/>
    </row>
    <row r="1012" spans="5:26" ht="18" customHeight="1" hidden="1">
      <c r="E1012" s="258"/>
      <c r="F1012" s="258"/>
      <c r="G1012" s="258"/>
      <c r="H1012" s="258"/>
      <c r="I1012" s="258"/>
      <c r="J1012" s="258"/>
      <c r="K1012" s="129"/>
      <c r="L1012" s="31"/>
      <c r="M1012" s="129"/>
      <c r="N1012" s="31"/>
      <c r="O1012" s="129"/>
      <c r="P1012" s="256"/>
      <c r="Q1012" s="256"/>
      <c r="R1012" s="260"/>
      <c r="S1012" s="260"/>
      <c r="T1012" s="260"/>
      <c r="U1012" s="130"/>
      <c r="V1012" s="130"/>
      <c r="W1012" s="130"/>
      <c r="X1012" s="130"/>
      <c r="Y1012" s="131"/>
      <c r="Z1012" s="132"/>
    </row>
    <row r="1013" spans="5:26" ht="18" customHeight="1" hidden="1">
      <c r="E1013" s="258"/>
      <c r="F1013" s="258"/>
      <c r="G1013" s="258"/>
      <c r="H1013" s="258"/>
      <c r="I1013" s="258"/>
      <c r="J1013" s="258"/>
      <c r="K1013" s="129"/>
      <c r="L1013" s="31"/>
      <c r="M1013" s="129"/>
      <c r="N1013" s="31"/>
      <c r="O1013" s="129"/>
      <c r="P1013" s="256"/>
      <c r="Q1013" s="256"/>
      <c r="R1013" s="252"/>
      <c r="S1013" s="252"/>
      <c r="T1013" s="252"/>
      <c r="U1013" s="122"/>
      <c r="V1013" s="122"/>
      <c r="W1013" s="122"/>
      <c r="X1013" s="252"/>
      <c r="Y1013" s="252"/>
      <c r="Z1013" s="122"/>
    </row>
    <row r="1014" spans="5:26" ht="18" customHeight="1" hidden="1">
      <c r="E1014" s="258"/>
      <c r="F1014" s="258"/>
      <c r="G1014" s="258"/>
      <c r="H1014" s="258"/>
      <c r="I1014" s="258"/>
      <c r="J1014" s="258"/>
      <c r="K1014" s="129"/>
      <c r="L1014" s="31"/>
      <c r="M1014" s="129"/>
      <c r="N1014" s="31"/>
      <c r="O1014" s="129"/>
      <c r="P1014" s="256"/>
      <c r="Q1014" s="256"/>
      <c r="R1014" s="260"/>
      <c r="S1014" s="260"/>
      <c r="T1014" s="260"/>
      <c r="U1014" s="122"/>
      <c r="V1014" s="122"/>
      <c r="W1014" s="122"/>
      <c r="X1014" s="255"/>
      <c r="Y1014" s="255"/>
      <c r="Z1014" s="132"/>
    </row>
    <row r="1015" spans="5:26" ht="18" customHeight="1" hidden="1">
      <c r="E1015" s="258"/>
      <c r="F1015" s="258"/>
      <c r="G1015" s="258"/>
      <c r="H1015" s="258"/>
      <c r="I1015" s="258"/>
      <c r="J1015" s="258"/>
      <c r="K1015" s="129"/>
      <c r="L1015" s="31"/>
      <c r="M1015" s="129"/>
      <c r="N1015" s="31"/>
      <c r="O1015" s="129"/>
      <c r="P1015" s="256"/>
      <c r="Q1015" s="256"/>
      <c r="R1015" s="252"/>
      <c r="S1015" s="252"/>
      <c r="T1015" s="252"/>
      <c r="U1015" s="122"/>
      <c r="V1015" s="122"/>
      <c r="W1015" s="122"/>
      <c r="X1015" s="252"/>
      <c r="Y1015" s="252"/>
      <c r="Z1015" s="122"/>
    </row>
    <row r="1016" spans="5:26" ht="18" customHeight="1" hidden="1">
      <c r="E1016" s="258"/>
      <c r="F1016" s="258"/>
      <c r="G1016" s="258"/>
      <c r="H1016" s="258"/>
      <c r="I1016" s="258"/>
      <c r="J1016" s="258"/>
      <c r="K1016" s="129"/>
      <c r="L1016" s="31"/>
      <c r="M1016" s="129"/>
      <c r="N1016" s="31"/>
      <c r="O1016" s="129"/>
      <c r="P1016" s="256"/>
      <c r="Q1016" s="256"/>
      <c r="R1016" s="260"/>
      <c r="S1016" s="260"/>
      <c r="T1016" s="260"/>
      <c r="U1016" s="122"/>
      <c r="V1016" s="122"/>
      <c r="W1016" s="122"/>
      <c r="X1016" s="255"/>
      <c r="Y1016" s="255"/>
      <c r="Z1016" s="132"/>
    </row>
    <row r="1017" spans="5:26" ht="18" customHeight="1" hidden="1">
      <c r="E1017" s="258"/>
      <c r="F1017" s="258"/>
      <c r="G1017" s="258"/>
      <c r="H1017" s="258"/>
      <c r="I1017" s="258"/>
      <c r="J1017" s="258"/>
      <c r="K1017" s="129"/>
      <c r="L1017" s="31"/>
      <c r="M1017" s="129"/>
      <c r="N1017" s="31"/>
      <c r="O1017" s="129"/>
      <c r="P1017" s="256"/>
      <c r="Q1017" s="256"/>
      <c r="R1017" s="252"/>
      <c r="S1017" s="252"/>
      <c r="T1017" s="252"/>
      <c r="U1017" s="122"/>
      <c r="V1017" s="122"/>
      <c r="W1017" s="122"/>
      <c r="X1017" s="252"/>
      <c r="Y1017" s="252"/>
      <c r="Z1017" s="122"/>
    </row>
    <row r="1018" spans="5:26" ht="18" customHeight="1" hidden="1">
      <c r="E1018" s="258"/>
      <c r="F1018" s="258"/>
      <c r="G1018" s="258"/>
      <c r="H1018" s="258"/>
      <c r="I1018" s="258"/>
      <c r="J1018" s="258"/>
      <c r="K1018" s="129"/>
      <c r="L1018" s="31"/>
      <c r="M1018" s="129"/>
      <c r="N1018" s="31"/>
      <c r="O1018" s="129"/>
      <c r="P1018" s="256"/>
      <c r="Q1018" s="256"/>
      <c r="R1018" s="260"/>
      <c r="S1018" s="260"/>
      <c r="T1018" s="260"/>
      <c r="U1018" s="122"/>
      <c r="V1018" s="122"/>
      <c r="W1018" s="122"/>
      <c r="X1018" s="255"/>
      <c r="Y1018" s="255"/>
      <c r="Z1018" s="132"/>
    </row>
    <row r="1019" spans="5:26" ht="18" customHeight="1" hidden="1">
      <c r="E1019" s="258"/>
      <c r="F1019" s="258"/>
      <c r="G1019" s="258"/>
      <c r="H1019" s="258"/>
      <c r="I1019" s="258"/>
      <c r="J1019" s="258"/>
      <c r="K1019" s="129"/>
      <c r="L1019" s="31"/>
      <c r="M1019" s="129"/>
      <c r="N1019" s="31"/>
      <c r="O1019" s="129"/>
      <c r="P1019" s="256"/>
      <c r="Q1019" s="256"/>
      <c r="R1019" s="252"/>
      <c r="S1019" s="252"/>
      <c r="T1019" s="252"/>
      <c r="U1019" s="122"/>
      <c r="V1019" s="122"/>
      <c r="W1019" s="122"/>
      <c r="X1019" s="252"/>
      <c r="Y1019" s="252"/>
      <c r="Z1019" s="122"/>
    </row>
    <row r="1020" spans="5:26" ht="18" customHeight="1" hidden="1">
      <c r="E1020" s="258"/>
      <c r="F1020" s="258"/>
      <c r="G1020" s="258"/>
      <c r="H1020" s="258"/>
      <c r="I1020" s="258"/>
      <c r="J1020" s="258"/>
      <c r="K1020" s="129"/>
      <c r="L1020" s="31"/>
      <c r="M1020" s="129"/>
      <c r="N1020" s="31"/>
      <c r="O1020" s="129"/>
      <c r="P1020" s="256"/>
      <c r="Q1020" s="256"/>
      <c r="R1020" s="260"/>
      <c r="S1020" s="260"/>
      <c r="T1020" s="260"/>
      <c r="U1020" s="122"/>
      <c r="V1020" s="122"/>
      <c r="W1020" s="122"/>
      <c r="X1020" s="255"/>
      <c r="Y1020" s="255"/>
      <c r="Z1020" s="132"/>
    </row>
    <row r="1021" spans="5:26" ht="18" customHeight="1" hidden="1">
      <c r="E1021" s="258"/>
      <c r="F1021" s="258"/>
      <c r="G1021" s="258"/>
      <c r="H1021" s="258"/>
      <c r="I1021" s="258"/>
      <c r="J1021" s="258"/>
      <c r="K1021" s="129"/>
      <c r="L1021" s="31"/>
      <c r="M1021" s="129"/>
      <c r="N1021" s="31"/>
      <c r="O1021" s="129"/>
      <c r="P1021" s="256"/>
      <c r="Q1021" s="256"/>
      <c r="R1021" s="252"/>
      <c r="S1021" s="252"/>
      <c r="T1021" s="252"/>
      <c r="U1021" s="122"/>
      <c r="V1021" s="122"/>
      <c r="W1021" s="122"/>
      <c r="X1021" s="252"/>
      <c r="Y1021" s="252"/>
      <c r="Z1021" s="122"/>
    </row>
    <row r="1022" spans="5:26" ht="18" customHeight="1" hidden="1">
      <c r="E1022" s="258"/>
      <c r="F1022" s="258"/>
      <c r="G1022" s="258"/>
      <c r="H1022" s="258"/>
      <c r="I1022" s="258"/>
      <c r="J1022" s="258"/>
      <c r="K1022" s="129"/>
      <c r="L1022" s="31"/>
      <c r="M1022" s="129"/>
      <c r="N1022" s="31"/>
      <c r="O1022" s="129"/>
      <c r="P1022" s="256"/>
      <c r="Q1022" s="256"/>
      <c r="R1022" s="260"/>
      <c r="S1022" s="260"/>
      <c r="T1022" s="260"/>
      <c r="U1022" s="122"/>
      <c r="V1022" s="122"/>
      <c r="W1022" s="122"/>
      <c r="X1022" s="255"/>
      <c r="Y1022" s="255"/>
      <c r="Z1022" s="132"/>
    </row>
    <row r="1023" spans="5:26" ht="18" customHeight="1" hidden="1">
      <c r="E1023" s="258"/>
      <c r="F1023" s="258"/>
      <c r="G1023" s="258"/>
      <c r="H1023" s="258"/>
      <c r="I1023" s="258"/>
      <c r="J1023" s="258"/>
      <c r="K1023" s="129"/>
      <c r="L1023" s="31"/>
      <c r="M1023" s="129"/>
      <c r="N1023" s="31"/>
      <c r="O1023" s="129"/>
      <c r="P1023" s="256"/>
      <c r="Q1023" s="256"/>
      <c r="R1023" s="252"/>
      <c r="S1023" s="252"/>
      <c r="T1023" s="252"/>
      <c r="U1023" s="122"/>
      <c r="V1023" s="122"/>
      <c r="W1023" s="122"/>
      <c r="X1023" s="252"/>
      <c r="Y1023" s="252"/>
      <c r="Z1023" s="122"/>
    </row>
    <row r="1024" spans="5:26" ht="18" customHeight="1" hidden="1">
      <c r="E1024" s="258"/>
      <c r="F1024" s="258"/>
      <c r="G1024" s="258"/>
      <c r="H1024" s="258"/>
      <c r="I1024" s="258"/>
      <c r="J1024" s="258"/>
      <c r="K1024" s="129"/>
      <c r="L1024" s="31"/>
      <c r="M1024" s="129"/>
      <c r="N1024" s="31"/>
      <c r="O1024" s="129"/>
      <c r="P1024" s="256"/>
      <c r="Q1024" s="256"/>
      <c r="R1024" s="260"/>
      <c r="S1024" s="260"/>
      <c r="T1024" s="260"/>
      <c r="U1024" s="122"/>
      <c r="V1024" s="122"/>
      <c r="W1024" s="122"/>
      <c r="X1024" s="255"/>
      <c r="Y1024" s="255"/>
      <c r="Z1024" s="132"/>
    </row>
    <row r="1025" spans="5:26" ht="18" customHeight="1" hidden="1">
      <c r="E1025" s="258"/>
      <c r="F1025" s="258"/>
      <c r="G1025" s="258"/>
      <c r="H1025" s="258"/>
      <c r="I1025" s="258"/>
      <c r="J1025" s="258"/>
      <c r="K1025" s="129"/>
      <c r="L1025" s="31"/>
      <c r="M1025" s="129"/>
      <c r="N1025" s="31"/>
      <c r="O1025" s="129"/>
      <c r="P1025" s="256"/>
      <c r="Q1025" s="256"/>
      <c r="R1025" s="252"/>
      <c r="S1025" s="252"/>
      <c r="T1025" s="252"/>
      <c r="U1025" s="122"/>
      <c r="V1025" s="122"/>
      <c r="W1025" s="122"/>
      <c r="X1025" s="252"/>
      <c r="Y1025" s="252"/>
      <c r="Z1025" s="122"/>
    </row>
    <row r="1026" spans="5:26" ht="18" customHeight="1" hidden="1">
      <c r="E1026" s="258"/>
      <c r="F1026" s="258"/>
      <c r="G1026" s="258"/>
      <c r="H1026" s="258"/>
      <c r="I1026" s="258"/>
      <c r="J1026" s="258"/>
      <c r="K1026" s="129"/>
      <c r="L1026" s="31"/>
      <c r="M1026" s="129"/>
      <c r="N1026" s="31"/>
      <c r="O1026" s="129"/>
      <c r="P1026" s="256"/>
      <c r="Q1026" s="256"/>
      <c r="R1026" s="260"/>
      <c r="S1026" s="260"/>
      <c r="T1026" s="260"/>
      <c r="U1026" s="122"/>
      <c r="V1026" s="122"/>
      <c r="W1026" s="122"/>
      <c r="X1026" s="255"/>
      <c r="Y1026" s="255"/>
      <c r="Z1026" s="132"/>
    </row>
    <row r="1027" spans="5:26" ht="18" customHeight="1" hidden="1">
      <c r="E1027" s="258"/>
      <c r="F1027" s="258"/>
      <c r="G1027" s="258"/>
      <c r="H1027" s="258"/>
      <c r="I1027" s="258"/>
      <c r="J1027" s="258"/>
      <c r="K1027" s="129"/>
      <c r="L1027" s="31"/>
      <c r="M1027" s="129"/>
      <c r="N1027" s="31"/>
      <c r="O1027" s="129"/>
      <c r="P1027" s="256"/>
      <c r="Q1027" s="256"/>
      <c r="R1027" s="252"/>
      <c r="S1027" s="252"/>
      <c r="T1027" s="252"/>
      <c r="U1027" s="122"/>
      <c r="V1027" s="122"/>
      <c r="W1027" s="122"/>
      <c r="X1027" s="252"/>
      <c r="Y1027" s="252"/>
      <c r="Z1027" s="122"/>
    </row>
    <row r="1028" spans="5:26" ht="18" customHeight="1" hidden="1">
      <c r="E1028" s="258"/>
      <c r="F1028" s="258"/>
      <c r="G1028" s="258"/>
      <c r="H1028" s="258"/>
      <c r="I1028" s="258"/>
      <c r="J1028" s="258"/>
      <c r="K1028" s="129"/>
      <c r="L1028" s="31"/>
      <c r="M1028" s="129"/>
      <c r="N1028" s="31"/>
      <c r="O1028" s="129"/>
      <c r="P1028" s="256"/>
      <c r="Q1028" s="256"/>
      <c r="R1028" s="260"/>
      <c r="S1028" s="260"/>
      <c r="T1028" s="260"/>
      <c r="U1028" s="122"/>
      <c r="V1028" s="122"/>
      <c r="W1028" s="122"/>
      <c r="X1028" s="255"/>
      <c r="Y1028" s="255"/>
      <c r="Z1028" s="132"/>
    </row>
    <row r="1029" spans="5:26" ht="18" customHeight="1" hidden="1">
      <c r="E1029" s="258"/>
      <c r="F1029" s="258"/>
      <c r="G1029" s="258"/>
      <c r="H1029" s="258"/>
      <c r="I1029" s="258"/>
      <c r="J1029" s="258"/>
      <c r="K1029" s="129"/>
      <c r="L1029" s="63"/>
      <c r="M1029" s="129"/>
      <c r="N1029" s="31"/>
      <c r="O1029" s="129"/>
      <c r="P1029" s="256"/>
      <c r="Q1029" s="256"/>
      <c r="R1029" s="252"/>
      <c r="S1029" s="252"/>
      <c r="T1029" s="252"/>
      <c r="U1029" s="122"/>
      <c r="V1029" s="122"/>
      <c r="W1029" s="122"/>
      <c r="X1029" s="252"/>
      <c r="Y1029" s="252"/>
      <c r="Z1029" s="122"/>
    </row>
    <row r="1030" spans="5:26" ht="18" customHeight="1" hidden="1">
      <c r="E1030" s="254"/>
      <c r="F1030" s="253"/>
      <c r="G1030" s="253"/>
      <c r="H1030" s="253"/>
      <c r="I1030" s="253"/>
      <c r="J1030" s="253"/>
      <c r="K1030" s="254"/>
      <c r="L1030" s="254"/>
      <c r="M1030" s="254"/>
      <c r="N1030" s="254"/>
      <c r="O1030" s="254"/>
      <c r="P1030" s="254"/>
      <c r="Q1030" s="254"/>
      <c r="R1030" s="255"/>
      <c r="S1030" s="255"/>
      <c r="T1030" s="255"/>
      <c r="U1030" s="122"/>
      <c r="V1030" s="122"/>
      <c r="W1030" s="122"/>
      <c r="X1030" s="252"/>
      <c r="Y1030" s="252"/>
      <c r="Z1030" s="132"/>
    </row>
    <row r="1031" spans="5:26" ht="18" customHeight="1" hidden="1">
      <c r="E1031" s="254"/>
      <c r="F1031" s="253"/>
      <c r="G1031" s="253"/>
      <c r="H1031" s="253"/>
      <c r="I1031" s="253"/>
      <c r="J1031" s="253"/>
      <c r="K1031" s="254"/>
      <c r="L1031" s="254"/>
      <c r="M1031" s="254"/>
      <c r="N1031" s="254"/>
      <c r="O1031" s="254"/>
      <c r="P1031" s="254"/>
      <c r="Q1031" s="254"/>
      <c r="R1031" s="252"/>
      <c r="S1031" s="252"/>
      <c r="T1031" s="252"/>
      <c r="U1031" s="122"/>
      <c r="V1031" s="122"/>
      <c r="W1031" s="122"/>
      <c r="X1031" s="252"/>
      <c r="Y1031" s="252"/>
      <c r="Z1031" s="122"/>
    </row>
    <row r="1032" ht="18.75" customHeight="1" hidden="1">
      <c r="Z1032" s="133"/>
    </row>
    <row r="1033" ht="18.75" customHeight="1" hidden="1">
      <c r="Z1033" s="133"/>
    </row>
  </sheetData>
  <sheetProtection sheet="1"/>
  <mergeCells count="2987">
    <mergeCell ref="E70:E71"/>
    <mergeCell ref="F70:J71"/>
    <mergeCell ref="E28:E29"/>
    <mergeCell ref="F28:J29"/>
    <mergeCell ref="E36:E37"/>
    <mergeCell ref="E42:E43"/>
    <mergeCell ref="F42:J43"/>
    <mergeCell ref="E40:E41"/>
    <mergeCell ref="F40:J41"/>
    <mergeCell ref="E30:E31"/>
    <mergeCell ref="E11:E13"/>
    <mergeCell ref="F11:J13"/>
    <mergeCell ref="E16:E17"/>
    <mergeCell ref="E24:E25"/>
    <mergeCell ref="F18:J19"/>
    <mergeCell ref="F16:J17"/>
    <mergeCell ref="E18:E19"/>
    <mergeCell ref="E44:E45"/>
    <mergeCell ref="F44:J45"/>
    <mergeCell ref="F34:J35"/>
    <mergeCell ref="E32:E33"/>
    <mergeCell ref="F24:J25"/>
    <mergeCell ref="E26:E27"/>
    <mergeCell ref="F26:J27"/>
    <mergeCell ref="E50:E51"/>
    <mergeCell ref="F50:J51"/>
    <mergeCell ref="E48:E49"/>
    <mergeCell ref="F48:J49"/>
    <mergeCell ref="E20:E21"/>
    <mergeCell ref="F20:J21"/>
    <mergeCell ref="F30:J31"/>
    <mergeCell ref="E34:E35"/>
    <mergeCell ref="F32:J33"/>
    <mergeCell ref="F46:J47"/>
    <mergeCell ref="E54:E55"/>
    <mergeCell ref="F54:J55"/>
    <mergeCell ref="E52:E53"/>
    <mergeCell ref="F52:J53"/>
    <mergeCell ref="E22:E23"/>
    <mergeCell ref="F22:J23"/>
    <mergeCell ref="F36:J37"/>
    <mergeCell ref="E38:E39"/>
    <mergeCell ref="F38:J39"/>
    <mergeCell ref="E46:E47"/>
    <mergeCell ref="AA12:AA13"/>
    <mergeCell ref="Z11:Z13"/>
    <mergeCell ref="E14:E15"/>
    <mergeCell ref="F14:J15"/>
    <mergeCell ref="O14:Q14"/>
    <mergeCell ref="O15:R15"/>
    <mergeCell ref="W11:W13"/>
    <mergeCell ref="U12:U13"/>
    <mergeCell ref="V12:V13"/>
    <mergeCell ref="Z14:Z15"/>
    <mergeCell ref="F56:J57"/>
    <mergeCell ref="E64:E65"/>
    <mergeCell ref="F64:J65"/>
    <mergeCell ref="E62:E63"/>
    <mergeCell ref="F62:J63"/>
    <mergeCell ref="E60:E61"/>
    <mergeCell ref="F60:J61"/>
    <mergeCell ref="E58:E59"/>
    <mergeCell ref="F58:J59"/>
    <mergeCell ref="E56:E57"/>
    <mergeCell ref="E66:E67"/>
    <mergeCell ref="F66:J67"/>
    <mergeCell ref="E68:E69"/>
    <mergeCell ref="F68:J69"/>
    <mergeCell ref="E80:E81"/>
    <mergeCell ref="F80:J81"/>
    <mergeCell ref="E78:E79"/>
    <mergeCell ref="F78:J79"/>
    <mergeCell ref="E72:E73"/>
    <mergeCell ref="F72:J73"/>
    <mergeCell ref="E84:E85"/>
    <mergeCell ref="F84:J85"/>
    <mergeCell ref="E82:E83"/>
    <mergeCell ref="F82:J83"/>
    <mergeCell ref="E86:E87"/>
    <mergeCell ref="F86:J87"/>
    <mergeCell ref="E88:E89"/>
    <mergeCell ref="F88:J89"/>
    <mergeCell ref="E98:E99"/>
    <mergeCell ref="F98:J99"/>
    <mergeCell ref="E96:E97"/>
    <mergeCell ref="F96:J97"/>
    <mergeCell ref="E90:E91"/>
    <mergeCell ref="F90:J91"/>
    <mergeCell ref="E94:E95"/>
    <mergeCell ref="F94:J95"/>
    <mergeCell ref="E102:E103"/>
    <mergeCell ref="F102:J103"/>
    <mergeCell ref="E100:E101"/>
    <mergeCell ref="F100:J101"/>
    <mergeCell ref="E104:E105"/>
    <mergeCell ref="F104:J105"/>
    <mergeCell ref="E106:E107"/>
    <mergeCell ref="F106:J107"/>
    <mergeCell ref="E116:E117"/>
    <mergeCell ref="F116:J117"/>
    <mergeCell ref="E114:E115"/>
    <mergeCell ref="F114:J115"/>
    <mergeCell ref="F110:J111"/>
    <mergeCell ref="E112:E113"/>
    <mergeCell ref="F112:J113"/>
    <mergeCell ref="E120:E121"/>
    <mergeCell ref="F120:J121"/>
    <mergeCell ref="E118:E119"/>
    <mergeCell ref="F118:J119"/>
    <mergeCell ref="E132:E133"/>
    <mergeCell ref="F132:J133"/>
    <mergeCell ref="E122:E123"/>
    <mergeCell ref="F122:J123"/>
    <mergeCell ref="E124:E125"/>
    <mergeCell ref="F124:J125"/>
    <mergeCell ref="K138:M138"/>
    <mergeCell ref="F130:J131"/>
    <mergeCell ref="E126:E127"/>
    <mergeCell ref="F126:J127"/>
    <mergeCell ref="E128:E129"/>
    <mergeCell ref="E136:E137"/>
    <mergeCell ref="F136:J137"/>
    <mergeCell ref="E134:E135"/>
    <mergeCell ref="F134:J135"/>
    <mergeCell ref="F128:J129"/>
    <mergeCell ref="E138:E139"/>
    <mergeCell ref="F138:J139"/>
    <mergeCell ref="E140:E141"/>
    <mergeCell ref="F140:J141"/>
    <mergeCell ref="E142:E143"/>
    <mergeCell ref="F142:J143"/>
    <mergeCell ref="E172:E173"/>
    <mergeCell ref="F172:J173"/>
    <mergeCell ref="P172:Q172"/>
    <mergeCell ref="R172:T172"/>
    <mergeCell ref="P173:Q173"/>
    <mergeCell ref="R173:T173"/>
    <mergeCell ref="E174:E175"/>
    <mergeCell ref="F174:J175"/>
    <mergeCell ref="P174:Q174"/>
    <mergeCell ref="R174:T174"/>
    <mergeCell ref="E176:E177"/>
    <mergeCell ref="F176:J177"/>
    <mergeCell ref="P176:Q176"/>
    <mergeCell ref="R176:T176"/>
    <mergeCell ref="E182:E183"/>
    <mergeCell ref="F182:J183"/>
    <mergeCell ref="X180:Y180"/>
    <mergeCell ref="E178:E179"/>
    <mergeCell ref="F178:J179"/>
    <mergeCell ref="P178:Q178"/>
    <mergeCell ref="R178:T178"/>
    <mergeCell ref="E180:E181"/>
    <mergeCell ref="F180:J181"/>
    <mergeCell ref="P180:Q180"/>
    <mergeCell ref="R180:T180"/>
    <mergeCell ref="U209:V209"/>
    <mergeCell ref="O206:O208"/>
    <mergeCell ref="P206:P208"/>
    <mergeCell ref="Q206:Q208"/>
    <mergeCell ref="R206:R208"/>
    <mergeCell ref="P183:Q183"/>
    <mergeCell ref="R183:T183"/>
    <mergeCell ref="Q205:S205"/>
    <mergeCell ref="E212:E213"/>
    <mergeCell ref="F212:J213"/>
    <mergeCell ref="P212:Q212"/>
    <mergeCell ref="R212:T212"/>
    <mergeCell ref="P213:Q213"/>
    <mergeCell ref="R213:T213"/>
    <mergeCell ref="E214:E215"/>
    <mergeCell ref="F214:J215"/>
    <mergeCell ref="P214:Q214"/>
    <mergeCell ref="R214:T214"/>
    <mergeCell ref="E216:E217"/>
    <mergeCell ref="F216:J217"/>
    <mergeCell ref="P216:Q216"/>
    <mergeCell ref="R216:T216"/>
    <mergeCell ref="F222:J223"/>
    <mergeCell ref="X220:Y220"/>
    <mergeCell ref="E218:E219"/>
    <mergeCell ref="F218:J219"/>
    <mergeCell ref="P218:Q218"/>
    <mergeCell ref="R218:T218"/>
    <mergeCell ref="E220:E221"/>
    <mergeCell ref="F220:J221"/>
    <mergeCell ref="P220:Q220"/>
    <mergeCell ref="R220:T220"/>
    <mergeCell ref="U249:V249"/>
    <mergeCell ref="O246:O248"/>
    <mergeCell ref="P246:P248"/>
    <mergeCell ref="Q246:Q248"/>
    <mergeCell ref="R246:R248"/>
    <mergeCell ref="P223:Q223"/>
    <mergeCell ref="R223:T223"/>
    <mergeCell ref="Q245:S245"/>
    <mergeCell ref="E252:E253"/>
    <mergeCell ref="F252:J253"/>
    <mergeCell ref="P252:Q252"/>
    <mergeCell ref="R252:T252"/>
    <mergeCell ref="P253:Q253"/>
    <mergeCell ref="R253:T253"/>
    <mergeCell ref="E254:E255"/>
    <mergeCell ref="F254:J255"/>
    <mergeCell ref="P254:Q254"/>
    <mergeCell ref="R254:T254"/>
    <mergeCell ref="E256:E257"/>
    <mergeCell ref="F256:J257"/>
    <mergeCell ref="P256:Q256"/>
    <mergeCell ref="R256:T256"/>
    <mergeCell ref="F262:J263"/>
    <mergeCell ref="X260:Y260"/>
    <mergeCell ref="E258:E259"/>
    <mergeCell ref="F258:J259"/>
    <mergeCell ref="P258:Q258"/>
    <mergeCell ref="R258:T258"/>
    <mergeCell ref="E260:E261"/>
    <mergeCell ref="F260:J261"/>
    <mergeCell ref="P260:Q260"/>
    <mergeCell ref="R260:T260"/>
    <mergeCell ref="U289:V289"/>
    <mergeCell ref="O286:O288"/>
    <mergeCell ref="P286:P288"/>
    <mergeCell ref="Q286:Q288"/>
    <mergeCell ref="R286:R288"/>
    <mergeCell ref="P263:Q263"/>
    <mergeCell ref="R263:T263"/>
    <mergeCell ref="Q285:S285"/>
    <mergeCell ref="E292:E293"/>
    <mergeCell ref="F292:J293"/>
    <mergeCell ref="P292:Q292"/>
    <mergeCell ref="R292:T292"/>
    <mergeCell ref="P293:Q293"/>
    <mergeCell ref="R293:T293"/>
    <mergeCell ref="E294:E295"/>
    <mergeCell ref="F294:J295"/>
    <mergeCell ref="P294:Q294"/>
    <mergeCell ref="R294:T294"/>
    <mergeCell ref="E296:E297"/>
    <mergeCell ref="F296:J297"/>
    <mergeCell ref="P296:Q296"/>
    <mergeCell ref="R296:T296"/>
    <mergeCell ref="F302:J303"/>
    <mergeCell ref="X300:Y300"/>
    <mergeCell ref="E298:E299"/>
    <mergeCell ref="F298:J299"/>
    <mergeCell ref="P298:Q298"/>
    <mergeCell ref="R298:T298"/>
    <mergeCell ref="E300:E301"/>
    <mergeCell ref="F300:J301"/>
    <mergeCell ref="P300:Q300"/>
    <mergeCell ref="R300:T300"/>
    <mergeCell ref="U329:V329"/>
    <mergeCell ref="O326:O328"/>
    <mergeCell ref="P326:P328"/>
    <mergeCell ref="Q326:Q328"/>
    <mergeCell ref="R326:R328"/>
    <mergeCell ref="P303:Q303"/>
    <mergeCell ref="R303:T303"/>
    <mergeCell ref="Q325:S325"/>
    <mergeCell ref="E332:E333"/>
    <mergeCell ref="F332:J333"/>
    <mergeCell ref="P332:Q332"/>
    <mergeCell ref="R332:T332"/>
    <mergeCell ref="P333:Q333"/>
    <mergeCell ref="R333:T333"/>
    <mergeCell ref="E334:E335"/>
    <mergeCell ref="F334:J335"/>
    <mergeCell ref="P334:Q334"/>
    <mergeCell ref="R334:T334"/>
    <mergeCell ref="E336:E337"/>
    <mergeCell ref="F336:J337"/>
    <mergeCell ref="P336:Q336"/>
    <mergeCell ref="R336:T336"/>
    <mergeCell ref="F342:J343"/>
    <mergeCell ref="X340:Y340"/>
    <mergeCell ref="E338:E339"/>
    <mergeCell ref="F338:J339"/>
    <mergeCell ref="P338:Q338"/>
    <mergeCell ref="R338:T338"/>
    <mergeCell ref="E340:E341"/>
    <mergeCell ref="F340:J341"/>
    <mergeCell ref="P340:Q340"/>
    <mergeCell ref="R340:T340"/>
    <mergeCell ref="U369:V369"/>
    <mergeCell ref="O366:O368"/>
    <mergeCell ref="P366:P368"/>
    <mergeCell ref="Q366:Q368"/>
    <mergeCell ref="R366:R368"/>
    <mergeCell ref="P343:Q343"/>
    <mergeCell ref="R343:T343"/>
    <mergeCell ref="Q365:S365"/>
    <mergeCell ref="E372:E373"/>
    <mergeCell ref="F372:J373"/>
    <mergeCell ref="P372:Q372"/>
    <mergeCell ref="R372:T372"/>
    <mergeCell ref="P373:Q373"/>
    <mergeCell ref="R373:T373"/>
    <mergeCell ref="E374:E375"/>
    <mergeCell ref="F374:J375"/>
    <mergeCell ref="P374:Q374"/>
    <mergeCell ref="R374:T374"/>
    <mergeCell ref="E376:E377"/>
    <mergeCell ref="F376:J377"/>
    <mergeCell ref="P376:Q376"/>
    <mergeCell ref="R376:T376"/>
    <mergeCell ref="F382:J383"/>
    <mergeCell ref="X380:Y380"/>
    <mergeCell ref="E378:E379"/>
    <mergeCell ref="F378:J379"/>
    <mergeCell ref="P378:Q378"/>
    <mergeCell ref="R378:T378"/>
    <mergeCell ref="E380:E381"/>
    <mergeCell ref="F380:J381"/>
    <mergeCell ref="P380:Q380"/>
    <mergeCell ref="R380:T380"/>
    <mergeCell ref="U409:V409"/>
    <mergeCell ref="O406:O408"/>
    <mergeCell ref="P406:P408"/>
    <mergeCell ref="Q406:Q408"/>
    <mergeCell ref="R406:R408"/>
    <mergeCell ref="P383:Q383"/>
    <mergeCell ref="R383:T383"/>
    <mergeCell ref="Q405:S405"/>
    <mergeCell ref="E412:E413"/>
    <mergeCell ref="F412:J413"/>
    <mergeCell ref="P412:Q412"/>
    <mergeCell ref="R412:T412"/>
    <mergeCell ref="P413:Q413"/>
    <mergeCell ref="R413:T413"/>
    <mergeCell ref="E414:E415"/>
    <mergeCell ref="F414:J415"/>
    <mergeCell ref="P414:Q414"/>
    <mergeCell ref="R414:T414"/>
    <mergeCell ref="E416:E417"/>
    <mergeCell ref="F416:J417"/>
    <mergeCell ref="P416:Q416"/>
    <mergeCell ref="R416:T416"/>
    <mergeCell ref="F422:J423"/>
    <mergeCell ref="X420:Y420"/>
    <mergeCell ref="E418:E419"/>
    <mergeCell ref="F418:J419"/>
    <mergeCell ref="P418:Q418"/>
    <mergeCell ref="R418:T418"/>
    <mergeCell ref="E420:E421"/>
    <mergeCell ref="F420:J421"/>
    <mergeCell ref="P420:Q420"/>
    <mergeCell ref="R420:T420"/>
    <mergeCell ref="U449:V449"/>
    <mergeCell ref="O446:O448"/>
    <mergeCell ref="P446:P448"/>
    <mergeCell ref="Q446:Q448"/>
    <mergeCell ref="R446:R448"/>
    <mergeCell ref="P423:Q423"/>
    <mergeCell ref="R423:T423"/>
    <mergeCell ref="Q445:S445"/>
    <mergeCell ref="E452:E453"/>
    <mergeCell ref="F452:J453"/>
    <mergeCell ref="P452:Q452"/>
    <mergeCell ref="R452:T452"/>
    <mergeCell ref="P453:Q453"/>
    <mergeCell ref="R453:T453"/>
    <mergeCell ref="E454:E455"/>
    <mergeCell ref="F454:J455"/>
    <mergeCell ref="P454:Q454"/>
    <mergeCell ref="R454:T454"/>
    <mergeCell ref="E456:E457"/>
    <mergeCell ref="F456:J457"/>
    <mergeCell ref="P456:Q456"/>
    <mergeCell ref="R456:T456"/>
    <mergeCell ref="F462:J463"/>
    <mergeCell ref="X460:Y460"/>
    <mergeCell ref="E458:E459"/>
    <mergeCell ref="F458:J459"/>
    <mergeCell ref="P458:Q458"/>
    <mergeCell ref="R458:T458"/>
    <mergeCell ref="E460:E461"/>
    <mergeCell ref="F460:J461"/>
    <mergeCell ref="P460:Q460"/>
    <mergeCell ref="R460:T460"/>
    <mergeCell ref="U489:V489"/>
    <mergeCell ref="O486:O488"/>
    <mergeCell ref="P486:P488"/>
    <mergeCell ref="Q486:Q488"/>
    <mergeCell ref="R486:R488"/>
    <mergeCell ref="P463:Q463"/>
    <mergeCell ref="R463:T463"/>
    <mergeCell ref="Q485:S485"/>
    <mergeCell ref="E492:E493"/>
    <mergeCell ref="F492:J493"/>
    <mergeCell ref="P492:Q492"/>
    <mergeCell ref="R492:T492"/>
    <mergeCell ref="P493:Q493"/>
    <mergeCell ref="R493:T493"/>
    <mergeCell ref="E494:E495"/>
    <mergeCell ref="F494:J495"/>
    <mergeCell ref="P494:Q494"/>
    <mergeCell ref="R494:T494"/>
    <mergeCell ref="E496:E497"/>
    <mergeCell ref="F496:J497"/>
    <mergeCell ref="P496:Q496"/>
    <mergeCell ref="R496:T496"/>
    <mergeCell ref="F502:J503"/>
    <mergeCell ref="X500:Y500"/>
    <mergeCell ref="E498:E499"/>
    <mergeCell ref="F498:J499"/>
    <mergeCell ref="P498:Q498"/>
    <mergeCell ref="R498:T498"/>
    <mergeCell ref="E500:E501"/>
    <mergeCell ref="F500:J501"/>
    <mergeCell ref="P500:Q500"/>
    <mergeCell ref="R500:T500"/>
    <mergeCell ref="U529:V529"/>
    <mergeCell ref="O526:O528"/>
    <mergeCell ref="P526:P528"/>
    <mergeCell ref="Q526:Q528"/>
    <mergeCell ref="R526:R528"/>
    <mergeCell ref="P503:Q503"/>
    <mergeCell ref="R503:T503"/>
    <mergeCell ref="Q525:S525"/>
    <mergeCell ref="E532:E533"/>
    <mergeCell ref="F532:J533"/>
    <mergeCell ref="P532:Q532"/>
    <mergeCell ref="R532:T532"/>
    <mergeCell ref="P533:Q533"/>
    <mergeCell ref="R533:T533"/>
    <mergeCell ref="E534:E535"/>
    <mergeCell ref="F534:J535"/>
    <mergeCell ref="P534:Q534"/>
    <mergeCell ref="R534:T534"/>
    <mergeCell ref="E536:E537"/>
    <mergeCell ref="F536:J537"/>
    <mergeCell ref="P536:Q536"/>
    <mergeCell ref="R536:T536"/>
    <mergeCell ref="F542:J543"/>
    <mergeCell ref="X540:Y540"/>
    <mergeCell ref="E538:E539"/>
    <mergeCell ref="F538:J539"/>
    <mergeCell ref="P538:Q538"/>
    <mergeCell ref="R538:T538"/>
    <mergeCell ref="E540:E541"/>
    <mergeCell ref="F540:J541"/>
    <mergeCell ref="P540:Q540"/>
    <mergeCell ref="R540:T540"/>
    <mergeCell ref="U569:V569"/>
    <mergeCell ref="O566:O568"/>
    <mergeCell ref="P566:P568"/>
    <mergeCell ref="Q566:Q568"/>
    <mergeCell ref="R566:R568"/>
    <mergeCell ref="P543:Q543"/>
    <mergeCell ref="R543:T543"/>
    <mergeCell ref="Q565:S565"/>
    <mergeCell ref="E572:E573"/>
    <mergeCell ref="F572:J573"/>
    <mergeCell ref="P572:Q572"/>
    <mergeCell ref="R572:T572"/>
    <mergeCell ref="P573:Q573"/>
    <mergeCell ref="R573:T573"/>
    <mergeCell ref="E574:E575"/>
    <mergeCell ref="F574:J575"/>
    <mergeCell ref="P574:Q574"/>
    <mergeCell ref="R574:T574"/>
    <mergeCell ref="E576:E577"/>
    <mergeCell ref="F576:J577"/>
    <mergeCell ref="P576:Q576"/>
    <mergeCell ref="R576:T576"/>
    <mergeCell ref="F582:J583"/>
    <mergeCell ref="X580:Y580"/>
    <mergeCell ref="E578:E579"/>
    <mergeCell ref="F578:J579"/>
    <mergeCell ref="P578:Q578"/>
    <mergeCell ref="R578:T578"/>
    <mergeCell ref="E580:E581"/>
    <mergeCell ref="F580:J581"/>
    <mergeCell ref="P580:Q580"/>
    <mergeCell ref="R580:T580"/>
    <mergeCell ref="U609:V609"/>
    <mergeCell ref="O606:O608"/>
    <mergeCell ref="P606:P608"/>
    <mergeCell ref="Q606:Q608"/>
    <mergeCell ref="R606:R608"/>
    <mergeCell ref="P583:Q583"/>
    <mergeCell ref="R583:T583"/>
    <mergeCell ref="Q605:S605"/>
    <mergeCell ref="E612:E613"/>
    <mergeCell ref="F612:J613"/>
    <mergeCell ref="P612:Q612"/>
    <mergeCell ref="R612:T612"/>
    <mergeCell ref="P613:Q613"/>
    <mergeCell ref="R613:T613"/>
    <mergeCell ref="E614:E615"/>
    <mergeCell ref="F614:J615"/>
    <mergeCell ref="P614:Q614"/>
    <mergeCell ref="R614:T614"/>
    <mergeCell ref="E616:E617"/>
    <mergeCell ref="F616:J617"/>
    <mergeCell ref="P616:Q616"/>
    <mergeCell ref="R616:T616"/>
    <mergeCell ref="F622:J623"/>
    <mergeCell ref="X620:Y620"/>
    <mergeCell ref="E618:E619"/>
    <mergeCell ref="F618:J619"/>
    <mergeCell ref="P618:Q618"/>
    <mergeCell ref="R618:T618"/>
    <mergeCell ref="E620:E621"/>
    <mergeCell ref="F620:J621"/>
    <mergeCell ref="P620:Q620"/>
    <mergeCell ref="R620:T620"/>
    <mergeCell ref="U649:V649"/>
    <mergeCell ref="O646:O648"/>
    <mergeCell ref="P646:P648"/>
    <mergeCell ref="Q646:Q648"/>
    <mergeCell ref="R646:R648"/>
    <mergeCell ref="P623:Q623"/>
    <mergeCell ref="R623:T623"/>
    <mergeCell ref="Q645:S645"/>
    <mergeCell ref="E652:E653"/>
    <mergeCell ref="F652:J653"/>
    <mergeCell ref="P652:Q652"/>
    <mergeCell ref="R652:T652"/>
    <mergeCell ref="P653:Q653"/>
    <mergeCell ref="R653:T653"/>
    <mergeCell ref="E654:E655"/>
    <mergeCell ref="F654:J655"/>
    <mergeCell ref="P654:Q654"/>
    <mergeCell ref="R654:T654"/>
    <mergeCell ref="E656:E657"/>
    <mergeCell ref="F656:J657"/>
    <mergeCell ref="P656:Q656"/>
    <mergeCell ref="R656:T656"/>
    <mergeCell ref="F662:J663"/>
    <mergeCell ref="X660:Y660"/>
    <mergeCell ref="E658:E659"/>
    <mergeCell ref="F658:J659"/>
    <mergeCell ref="P658:Q658"/>
    <mergeCell ref="R658:T658"/>
    <mergeCell ref="E660:E661"/>
    <mergeCell ref="F660:J661"/>
    <mergeCell ref="P660:Q660"/>
    <mergeCell ref="R660:T660"/>
    <mergeCell ref="U689:V689"/>
    <mergeCell ref="O686:O688"/>
    <mergeCell ref="P686:P688"/>
    <mergeCell ref="Q686:Q688"/>
    <mergeCell ref="R686:R688"/>
    <mergeCell ref="P663:Q663"/>
    <mergeCell ref="R663:T663"/>
    <mergeCell ref="Q685:S685"/>
    <mergeCell ref="E692:E693"/>
    <mergeCell ref="F692:J693"/>
    <mergeCell ref="P692:Q692"/>
    <mergeCell ref="R692:T692"/>
    <mergeCell ref="P693:Q693"/>
    <mergeCell ref="R693:T693"/>
    <mergeCell ref="E694:E695"/>
    <mergeCell ref="F694:J695"/>
    <mergeCell ref="P694:Q694"/>
    <mergeCell ref="R694:T694"/>
    <mergeCell ref="E696:E697"/>
    <mergeCell ref="F696:J697"/>
    <mergeCell ref="P696:Q696"/>
    <mergeCell ref="R696:T696"/>
    <mergeCell ref="F702:J703"/>
    <mergeCell ref="X700:Y700"/>
    <mergeCell ref="E698:E699"/>
    <mergeCell ref="F698:J699"/>
    <mergeCell ref="P698:Q698"/>
    <mergeCell ref="R698:T698"/>
    <mergeCell ref="E700:E701"/>
    <mergeCell ref="F700:J701"/>
    <mergeCell ref="P700:Q700"/>
    <mergeCell ref="R700:T700"/>
    <mergeCell ref="U729:V729"/>
    <mergeCell ref="O726:O728"/>
    <mergeCell ref="P726:P728"/>
    <mergeCell ref="Q726:Q728"/>
    <mergeCell ref="R726:R728"/>
    <mergeCell ref="P703:Q703"/>
    <mergeCell ref="R703:T703"/>
    <mergeCell ref="Q725:S725"/>
    <mergeCell ref="E732:E733"/>
    <mergeCell ref="F732:J733"/>
    <mergeCell ref="P732:Q732"/>
    <mergeCell ref="R732:T732"/>
    <mergeCell ref="P733:Q733"/>
    <mergeCell ref="R733:T733"/>
    <mergeCell ref="E734:E735"/>
    <mergeCell ref="F734:J735"/>
    <mergeCell ref="P734:Q734"/>
    <mergeCell ref="R734:T734"/>
    <mergeCell ref="E736:E737"/>
    <mergeCell ref="F736:J737"/>
    <mergeCell ref="P736:Q736"/>
    <mergeCell ref="R736:T736"/>
    <mergeCell ref="E742:E743"/>
    <mergeCell ref="F742:J743"/>
    <mergeCell ref="X740:Y740"/>
    <mergeCell ref="E738:E739"/>
    <mergeCell ref="F738:J739"/>
    <mergeCell ref="P738:Q738"/>
    <mergeCell ref="R738:T738"/>
    <mergeCell ref="E740:E741"/>
    <mergeCell ref="F740:J741"/>
    <mergeCell ref="P740:Q740"/>
    <mergeCell ref="R740:T740"/>
    <mergeCell ref="E772:E773"/>
    <mergeCell ref="F772:J773"/>
    <mergeCell ref="P772:Q772"/>
    <mergeCell ref="R772:T772"/>
    <mergeCell ref="O766:O768"/>
    <mergeCell ref="P743:Q743"/>
    <mergeCell ref="R743:T743"/>
    <mergeCell ref="E744:E745"/>
    <mergeCell ref="F744:J745"/>
    <mergeCell ref="F780:J781"/>
    <mergeCell ref="P780:Q780"/>
    <mergeCell ref="E774:E775"/>
    <mergeCell ref="F774:J775"/>
    <mergeCell ref="P774:Q774"/>
    <mergeCell ref="R774:T774"/>
    <mergeCell ref="E776:E777"/>
    <mergeCell ref="F776:J777"/>
    <mergeCell ref="P776:Q776"/>
    <mergeCell ref="R776:T776"/>
    <mergeCell ref="R782:T782"/>
    <mergeCell ref="X782:Y782"/>
    <mergeCell ref="E782:E783"/>
    <mergeCell ref="F782:J783"/>
    <mergeCell ref="X780:Y780"/>
    <mergeCell ref="E778:E779"/>
    <mergeCell ref="F778:J779"/>
    <mergeCell ref="P778:Q778"/>
    <mergeCell ref="R778:T778"/>
    <mergeCell ref="E780:E781"/>
    <mergeCell ref="O143:R143"/>
    <mergeCell ref="S143:T143"/>
    <mergeCell ref="R780:T780"/>
    <mergeCell ref="Z146:Z147"/>
    <mergeCell ref="Z148:Z149"/>
    <mergeCell ref="O806:O808"/>
    <mergeCell ref="P806:P808"/>
    <mergeCell ref="Q806:Q808"/>
    <mergeCell ref="R806:R808"/>
    <mergeCell ref="P782:Q782"/>
    <mergeCell ref="O137:R137"/>
    <mergeCell ref="S137:T137"/>
    <mergeCell ref="U769:V769"/>
    <mergeCell ref="U809:V809"/>
    <mergeCell ref="K140:M140"/>
    <mergeCell ref="K141:M141"/>
    <mergeCell ref="O141:R141"/>
    <mergeCell ref="S141:T141"/>
    <mergeCell ref="K142:M142"/>
    <mergeCell ref="K143:M143"/>
    <mergeCell ref="S135:T135"/>
    <mergeCell ref="O134:Q134"/>
    <mergeCell ref="Z138:Z139"/>
    <mergeCell ref="K139:M139"/>
    <mergeCell ref="O139:R139"/>
    <mergeCell ref="S139:T139"/>
    <mergeCell ref="O138:Q138"/>
    <mergeCell ref="K136:M136"/>
    <mergeCell ref="Z136:Z137"/>
    <mergeCell ref="K137:M137"/>
    <mergeCell ref="Z130:Z131"/>
    <mergeCell ref="K132:M132"/>
    <mergeCell ref="K133:M133"/>
    <mergeCell ref="O133:R133"/>
    <mergeCell ref="S133:T133"/>
    <mergeCell ref="O136:Q136"/>
    <mergeCell ref="K134:M134"/>
    <mergeCell ref="Z134:Z135"/>
    <mergeCell ref="K135:M135"/>
    <mergeCell ref="O135:R135"/>
    <mergeCell ref="Z116:Z117"/>
    <mergeCell ref="Z118:Z119"/>
    <mergeCell ref="S119:T119"/>
    <mergeCell ref="K120:M120"/>
    <mergeCell ref="Z120:Z121"/>
    <mergeCell ref="E812:E813"/>
    <mergeCell ref="F812:J813"/>
    <mergeCell ref="P812:Q812"/>
    <mergeCell ref="Z126:Z127"/>
    <mergeCell ref="Z128:Z129"/>
    <mergeCell ref="E814:E815"/>
    <mergeCell ref="F814:J815"/>
    <mergeCell ref="P814:Q814"/>
    <mergeCell ref="R814:T814"/>
    <mergeCell ref="K122:M122"/>
    <mergeCell ref="K124:M124"/>
    <mergeCell ref="K125:M125"/>
    <mergeCell ref="O125:R125"/>
    <mergeCell ref="S125:T125"/>
    <mergeCell ref="O124:Q124"/>
    <mergeCell ref="K117:M117"/>
    <mergeCell ref="O117:R117"/>
    <mergeCell ref="S117:T117"/>
    <mergeCell ref="K118:M118"/>
    <mergeCell ref="K121:M121"/>
    <mergeCell ref="O121:R121"/>
    <mergeCell ref="S121:T121"/>
    <mergeCell ref="K119:M119"/>
    <mergeCell ref="O119:R119"/>
    <mergeCell ref="K105:M105"/>
    <mergeCell ref="O105:R105"/>
    <mergeCell ref="E816:E817"/>
    <mergeCell ref="F816:J817"/>
    <mergeCell ref="P816:Q816"/>
    <mergeCell ref="K106:M106"/>
    <mergeCell ref="K107:M107"/>
    <mergeCell ref="O107:R107"/>
    <mergeCell ref="K114:M114"/>
    <mergeCell ref="K123:M123"/>
    <mergeCell ref="K100:M100"/>
    <mergeCell ref="K101:M101"/>
    <mergeCell ref="R818:T818"/>
    <mergeCell ref="O101:R101"/>
    <mergeCell ref="S101:T101"/>
    <mergeCell ref="K102:M102"/>
    <mergeCell ref="K103:M103"/>
    <mergeCell ref="O103:R103"/>
    <mergeCell ref="S103:T103"/>
    <mergeCell ref="K104:M104"/>
    <mergeCell ref="E818:E819"/>
    <mergeCell ref="F818:J819"/>
    <mergeCell ref="P818:Q818"/>
    <mergeCell ref="K115:M115"/>
    <mergeCell ref="R816:T816"/>
    <mergeCell ref="O115:R115"/>
    <mergeCell ref="S115:T115"/>
    <mergeCell ref="K116:M116"/>
    <mergeCell ref="O123:R123"/>
    <mergeCell ref="S123:T123"/>
    <mergeCell ref="X820:Y820"/>
    <mergeCell ref="Z90:Z91"/>
    <mergeCell ref="Z92:Z93"/>
    <mergeCell ref="Z94:Z95"/>
    <mergeCell ref="Z98:Z99"/>
    <mergeCell ref="Z100:Z101"/>
    <mergeCell ref="Z102:Z103"/>
    <mergeCell ref="Z108:Z109"/>
    <mergeCell ref="Z110:Z111"/>
    <mergeCell ref="Z112:Z113"/>
    <mergeCell ref="K96:M96"/>
    <mergeCell ref="K97:M97"/>
    <mergeCell ref="O97:R97"/>
    <mergeCell ref="E820:E821"/>
    <mergeCell ref="F820:J821"/>
    <mergeCell ref="P820:Q820"/>
    <mergeCell ref="R820:T820"/>
    <mergeCell ref="S97:T97"/>
    <mergeCell ref="K98:M98"/>
    <mergeCell ref="K99:M99"/>
    <mergeCell ref="K89:M89"/>
    <mergeCell ref="O89:R89"/>
    <mergeCell ref="S89:T89"/>
    <mergeCell ref="K86:M86"/>
    <mergeCell ref="K87:M87"/>
    <mergeCell ref="O87:R87"/>
    <mergeCell ref="S87:T87"/>
    <mergeCell ref="K84:M84"/>
    <mergeCell ref="Z84:Z85"/>
    <mergeCell ref="K85:M85"/>
    <mergeCell ref="O85:R85"/>
    <mergeCell ref="S85:T85"/>
    <mergeCell ref="K82:M82"/>
    <mergeCell ref="Z82:Z83"/>
    <mergeCell ref="K83:M83"/>
    <mergeCell ref="O83:R83"/>
    <mergeCell ref="S83:T83"/>
    <mergeCell ref="Z80:Z81"/>
    <mergeCell ref="K81:M81"/>
    <mergeCell ref="O81:R81"/>
    <mergeCell ref="S81:T81"/>
    <mergeCell ref="K80:M80"/>
    <mergeCell ref="O80:Q80"/>
    <mergeCell ref="Z74:Z75"/>
    <mergeCell ref="Z76:Z77"/>
    <mergeCell ref="K78:M78"/>
    <mergeCell ref="K79:M79"/>
    <mergeCell ref="O79:R79"/>
    <mergeCell ref="S79:T79"/>
    <mergeCell ref="Z78:Z79"/>
    <mergeCell ref="K76:M76"/>
    <mergeCell ref="K77:M77"/>
    <mergeCell ref="O77:R77"/>
    <mergeCell ref="Z72:Z73"/>
    <mergeCell ref="K73:M73"/>
    <mergeCell ref="O73:R73"/>
    <mergeCell ref="S73:T73"/>
    <mergeCell ref="K72:M72"/>
    <mergeCell ref="O72:Q72"/>
    <mergeCell ref="Z66:Z67"/>
    <mergeCell ref="K67:M67"/>
    <mergeCell ref="O67:R67"/>
    <mergeCell ref="Z70:Z71"/>
    <mergeCell ref="K71:M71"/>
    <mergeCell ref="O71:R71"/>
    <mergeCell ref="S71:T71"/>
    <mergeCell ref="K70:M70"/>
    <mergeCell ref="O70:Q70"/>
    <mergeCell ref="Z68:Z69"/>
    <mergeCell ref="K69:M69"/>
    <mergeCell ref="O69:R69"/>
    <mergeCell ref="S69:T69"/>
    <mergeCell ref="K68:M68"/>
    <mergeCell ref="O68:Q68"/>
    <mergeCell ref="S65:T65"/>
    <mergeCell ref="K66:M66"/>
    <mergeCell ref="O66:Q66"/>
    <mergeCell ref="K65:M65"/>
    <mergeCell ref="O65:R65"/>
    <mergeCell ref="O64:Q64"/>
    <mergeCell ref="Z64:Z65"/>
    <mergeCell ref="K64:M64"/>
    <mergeCell ref="Z60:Z61"/>
    <mergeCell ref="K61:M61"/>
    <mergeCell ref="O61:R61"/>
    <mergeCell ref="S61:T61"/>
    <mergeCell ref="K62:M62"/>
    <mergeCell ref="O62:Q62"/>
    <mergeCell ref="Z62:Z63"/>
    <mergeCell ref="K63:M63"/>
    <mergeCell ref="K60:M60"/>
    <mergeCell ref="O60:Q60"/>
    <mergeCell ref="U849:V849"/>
    <mergeCell ref="O78:Q78"/>
    <mergeCell ref="S91:T91"/>
    <mergeCell ref="O88:Q88"/>
    <mergeCell ref="K94:M94"/>
    <mergeCell ref="O63:R63"/>
    <mergeCell ref="S63:T63"/>
    <mergeCell ref="S67:T67"/>
    <mergeCell ref="O56:Q56"/>
    <mergeCell ref="Z56:Z57"/>
    <mergeCell ref="K57:M57"/>
    <mergeCell ref="O57:R57"/>
    <mergeCell ref="S57:T57"/>
    <mergeCell ref="K59:M59"/>
    <mergeCell ref="O59:R59"/>
    <mergeCell ref="S59:T59"/>
    <mergeCell ref="K58:M58"/>
    <mergeCell ref="O58:Q58"/>
    <mergeCell ref="Z58:Z59"/>
    <mergeCell ref="Z54:Z55"/>
    <mergeCell ref="O55:R55"/>
    <mergeCell ref="K53:M53"/>
    <mergeCell ref="K54:M54"/>
    <mergeCell ref="K55:M55"/>
    <mergeCell ref="S55:T55"/>
    <mergeCell ref="K56:M56"/>
    <mergeCell ref="K52:M52"/>
    <mergeCell ref="O52:Q52"/>
    <mergeCell ref="Z50:Z51"/>
    <mergeCell ref="S51:T51"/>
    <mergeCell ref="Z52:Z53"/>
    <mergeCell ref="O53:R53"/>
    <mergeCell ref="S53:T53"/>
    <mergeCell ref="K50:M50"/>
    <mergeCell ref="O50:Q50"/>
    <mergeCell ref="K51:M51"/>
    <mergeCell ref="K48:M48"/>
    <mergeCell ref="O48:Q48"/>
    <mergeCell ref="Z48:Z49"/>
    <mergeCell ref="K49:M49"/>
    <mergeCell ref="S49:T49"/>
    <mergeCell ref="O49:R49"/>
    <mergeCell ref="K47:M47"/>
    <mergeCell ref="O47:R47"/>
    <mergeCell ref="S47:T47"/>
    <mergeCell ref="Z44:Z45"/>
    <mergeCell ref="O45:R45"/>
    <mergeCell ref="K42:M42"/>
    <mergeCell ref="O42:Q42"/>
    <mergeCell ref="K43:M43"/>
    <mergeCell ref="K44:M44"/>
    <mergeCell ref="O44:Q44"/>
    <mergeCell ref="E854:E855"/>
    <mergeCell ref="F854:J855"/>
    <mergeCell ref="P854:Q854"/>
    <mergeCell ref="K45:M45"/>
    <mergeCell ref="K46:M46"/>
    <mergeCell ref="O46:Q46"/>
    <mergeCell ref="E74:E75"/>
    <mergeCell ref="F74:J75"/>
    <mergeCell ref="E76:E77"/>
    <mergeCell ref="F76:J77"/>
    <mergeCell ref="Z40:Z41"/>
    <mergeCell ref="S41:T41"/>
    <mergeCell ref="Z42:Z43"/>
    <mergeCell ref="O43:R43"/>
    <mergeCell ref="S43:T43"/>
    <mergeCell ref="S45:T45"/>
    <mergeCell ref="Z46:Z47"/>
    <mergeCell ref="O51:R51"/>
    <mergeCell ref="O54:Q54"/>
    <mergeCell ref="E856:E857"/>
    <mergeCell ref="F856:J857"/>
    <mergeCell ref="P856:Q856"/>
    <mergeCell ref="Z86:Z87"/>
    <mergeCell ref="O84:Q84"/>
    <mergeCell ref="O82:Q82"/>
    <mergeCell ref="O91:R91"/>
    <mergeCell ref="K37:M37"/>
    <mergeCell ref="K38:M38"/>
    <mergeCell ref="K39:M39"/>
    <mergeCell ref="K40:M40"/>
    <mergeCell ref="O40:Q40"/>
    <mergeCell ref="K41:M41"/>
    <mergeCell ref="O41:R41"/>
    <mergeCell ref="R858:T858"/>
    <mergeCell ref="S33:T33"/>
    <mergeCell ref="Z34:Z35"/>
    <mergeCell ref="S35:T35"/>
    <mergeCell ref="Z36:Z37"/>
    <mergeCell ref="O37:R37"/>
    <mergeCell ref="S37:T37"/>
    <mergeCell ref="O38:Q38"/>
    <mergeCell ref="Z38:Z39"/>
    <mergeCell ref="O39:R39"/>
    <mergeCell ref="E858:E859"/>
    <mergeCell ref="F858:J859"/>
    <mergeCell ref="P858:Q858"/>
    <mergeCell ref="O33:R33"/>
    <mergeCell ref="K34:M34"/>
    <mergeCell ref="O34:Q34"/>
    <mergeCell ref="K35:M35"/>
    <mergeCell ref="O35:R35"/>
    <mergeCell ref="K36:M36"/>
    <mergeCell ref="O36:Q36"/>
    <mergeCell ref="E862:E863"/>
    <mergeCell ref="F862:J863"/>
    <mergeCell ref="X860:Y860"/>
    <mergeCell ref="Z28:Z29"/>
    <mergeCell ref="Z30:Z31"/>
    <mergeCell ref="K31:M31"/>
    <mergeCell ref="O31:R31"/>
    <mergeCell ref="S31:T31"/>
    <mergeCell ref="K32:M32"/>
    <mergeCell ref="O32:Q32"/>
    <mergeCell ref="E860:E861"/>
    <mergeCell ref="F860:J861"/>
    <mergeCell ref="P860:Q860"/>
    <mergeCell ref="R860:T860"/>
    <mergeCell ref="P861:Q861"/>
    <mergeCell ref="R861:T861"/>
    <mergeCell ref="P862:Q862"/>
    <mergeCell ref="R862:T862"/>
    <mergeCell ref="X862:Y862"/>
    <mergeCell ref="K28:M28"/>
    <mergeCell ref="O28:Q28"/>
    <mergeCell ref="K29:M29"/>
    <mergeCell ref="O29:R29"/>
    <mergeCell ref="S29:T29"/>
    <mergeCell ref="K30:M30"/>
    <mergeCell ref="O30:Q30"/>
    <mergeCell ref="K26:M26"/>
    <mergeCell ref="O26:Q26"/>
    <mergeCell ref="Z26:Z27"/>
    <mergeCell ref="K27:M27"/>
    <mergeCell ref="O27:R27"/>
    <mergeCell ref="S27:T27"/>
    <mergeCell ref="Z32:Z33"/>
    <mergeCell ref="K33:M33"/>
    <mergeCell ref="S39:T39"/>
    <mergeCell ref="S77:T77"/>
    <mergeCell ref="O74:Q74"/>
    <mergeCell ref="K74:M74"/>
    <mergeCell ref="K75:M75"/>
    <mergeCell ref="O75:R75"/>
    <mergeCell ref="S75:T75"/>
    <mergeCell ref="O76:Q76"/>
    <mergeCell ref="K24:M24"/>
    <mergeCell ref="O24:Q24"/>
    <mergeCell ref="Z24:Z25"/>
    <mergeCell ref="K25:M25"/>
    <mergeCell ref="O25:R25"/>
    <mergeCell ref="S25:T25"/>
    <mergeCell ref="K21:M21"/>
    <mergeCell ref="O21:R21"/>
    <mergeCell ref="S21:T21"/>
    <mergeCell ref="K22:M22"/>
    <mergeCell ref="O22:Q22"/>
    <mergeCell ref="Z22:Z23"/>
    <mergeCell ref="K23:M23"/>
    <mergeCell ref="O23:R23"/>
    <mergeCell ref="S23:T23"/>
    <mergeCell ref="X12:X13"/>
    <mergeCell ref="P11:V11"/>
    <mergeCell ref="K18:M18"/>
    <mergeCell ref="O18:Q18"/>
    <mergeCell ref="Z18:Z19"/>
    <mergeCell ref="K19:M19"/>
    <mergeCell ref="O19:R19"/>
    <mergeCell ref="S19:T19"/>
    <mergeCell ref="S15:T15"/>
    <mergeCell ref="K16:M16"/>
    <mergeCell ref="O16:Q16"/>
    <mergeCell ref="Z16:Z17"/>
    <mergeCell ref="K17:M17"/>
    <mergeCell ref="O17:R17"/>
    <mergeCell ref="S17:T17"/>
    <mergeCell ref="Z88:Z89"/>
    <mergeCell ref="O86:Q86"/>
    <mergeCell ref="K20:M20"/>
    <mergeCell ref="O20:Q20"/>
    <mergeCell ref="Z20:Z21"/>
    <mergeCell ref="K90:M90"/>
    <mergeCell ref="K91:M91"/>
    <mergeCell ref="E92:E93"/>
    <mergeCell ref="F92:J93"/>
    <mergeCell ref="K92:M92"/>
    <mergeCell ref="K93:M93"/>
    <mergeCell ref="O90:Q90"/>
    <mergeCell ref="K88:M88"/>
    <mergeCell ref="K95:M95"/>
    <mergeCell ref="Z96:Z97"/>
    <mergeCell ref="K14:M14"/>
    <mergeCell ref="K15:M15"/>
    <mergeCell ref="O94:Q94"/>
    <mergeCell ref="O95:R95"/>
    <mergeCell ref="S95:T95"/>
    <mergeCell ref="O92:Q92"/>
    <mergeCell ref="O93:R93"/>
    <mergeCell ref="S93:T93"/>
    <mergeCell ref="O102:Q102"/>
    <mergeCell ref="O100:Q100"/>
    <mergeCell ref="O98:Q98"/>
    <mergeCell ref="O96:Q96"/>
    <mergeCell ref="O99:R99"/>
    <mergeCell ref="S99:T99"/>
    <mergeCell ref="O106:Q106"/>
    <mergeCell ref="Z106:Z107"/>
    <mergeCell ref="O104:Q104"/>
    <mergeCell ref="Z104:Z105"/>
    <mergeCell ref="S105:T105"/>
    <mergeCell ref="S107:T107"/>
    <mergeCell ref="S111:T111"/>
    <mergeCell ref="O108:Q108"/>
    <mergeCell ref="E108:E109"/>
    <mergeCell ref="F108:J109"/>
    <mergeCell ref="K108:M108"/>
    <mergeCell ref="K109:M109"/>
    <mergeCell ref="O109:R109"/>
    <mergeCell ref="S109:T109"/>
    <mergeCell ref="O110:Q110"/>
    <mergeCell ref="E110:E111"/>
    <mergeCell ref="K110:M110"/>
    <mergeCell ref="K111:M111"/>
    <mergeCell ref="O111:R111"/>
    <mergeCell ref="O114:Q114"/>
    <mergeCell ref="Z114:Z115"/>
    <mergeCell ref="O112:Q112"/>
    <mergeCell ref="K112:M112"/>
    <mergeCell ref="K113:M113"/>
    <mergeCell ref="O113:R113"/>
    <mergeCell ref="S113:T113"/>
    <mergeCell ref="Z124:Z125"/>
    <mergeCell ref="O122:Q122"/>
    <mergeCell ref="Z122:Z123"/>
    <mergeCell ref="S129:T129"/>
    <mergeCell ref="O126:Q126"/>
    <mergeCell ref="O127:R127"/>
    <mergeCell ref="S127:T127"/>
    <mergeCell ref="K126:M126"/>
    <mergeCell ref="K127:M127"/>
    <mergeCell ref="Q9:Q10"/>
    <mergeCell ref="S131:T131"/>
    <mergeCell ref="O128:Q128"/>
    <mergeCell ref="O130:Q130"/>
    <mergeCell ref="P9:P10"/>
    <mergeCell ref="O120:Q120"/>
    <mergeCell ref="O118:Q118"/>
    <mergeCell ref="O116:Q116"/>
    <mergeCell ref="K128:M128"/>
    <mergeCell ref="K129:M129"/>
    <mergeCell ref="O129:R129"/>
    <mergeCell ref="E130:E131"/>
    <mergeCell ref="O145:R145"/>
    <mergeCell ref="J2:V3"/>
    <mergeCell ref="O132:Q132"/>
    <mergeCell ref="S145:T145"/>
    <mergeCell ref="O142:Q142"/>
    <mergeCell ref="K130:M130"/>
    <mergeCell ref="K131:M131"/>
    <mergeCell ref="O131:R131"/>
    <mergeCell ref="O9:O10"/>
    <mergeCell ref="Z132:Z133"/>
    <mergeCell ref="E144:E145"/>
    <mergeCell ref="F144:J145"/>
    <mergeCell ref="K144:M144"/>
    <mergeCell ref="K145:M145"/>
    <mergeCell ref="Z142:Z143"/>
    <mergeCell ref="O140:Q140"/>
    <mergeCell ref="Z140:Z141"/>
    <mergeCell ref="Z144:Z145"/>
    <mergeCell ref="O144:Q144"/>
    <mergeCell ref="S149:T149"/>
    <mergeCell ref="O146:Q146"/>
    <mergeCell ref="E146:E147"/>
    <mergeCell ref="F146:J147"/>
    <mergeCell ref="K146:M146"/>
    <mergeCell ref="K147:M147"/>
    <mergeCell ref="O147:R147"/>
    <mergeCell ref="O149:R149"/>
    <mergeCell ref="Q165:S165"/>
    <mergeCell ref="Z165:Z167"/>
    <mergeCell ref="E150:E151"/>
    <mergeCell ref="F150:J151"/>
    <mergeCell ref="L166:L168"/>
    <mergeCell ref="M166:M168"/>
    <mergeCell ref="F148:J149"/>
    <mergeCell ref="K148:M148"/>
    <mergeCell ref="K149:M149"/>
    <mergeCell ref="N166:N168"/>
    <mergeCell ref="E165:E168"/>
    <mergeCell ref="F165:G165"/>
    <mergeCell ref="E169:E171"/>
    <mergeCell ref="F169:J171"/>
    <mergeCell ref="K169:Q171"/>
    <mergeCell ref="F166:F168"/>
    <mergeCell ref="G166:G168"/>
    <mergeCell ref="H166:H168"/>
    <mergeCell ref="I166:I168"/>
    <mergeCell ref="U169:V169"/>
    <mergeCell ref="O166:O168"/>
    <mergeCell ref="I165:J165"/>
    <mergeCell ref="K165:P165"/>
    <mergeCell ref="S166:S168"/>
    <mergeCell ref="J166:J168"/>
    <mergeCell ref="K166:K168"/>
    <mergeCell ref="P166:P168"/>
    <mergeCell ref="Q166:Q168"/>
    <mergeCell ref="R166:R168"/>
    <mergeCell ref="X174:Y174"/>
    <mergeCell ref="P175:Q175"/>
    <mergeCell ref="R175:T175"/>
    <mergeCell ref="X175:Y175"/>
    <mergeCell ref="X173:Y173"/>
    <mergeCell ref="R170:T171"/>
    <mergeCell ref="U170:U171"/>
    <mergeCell ref="V170:V171"/>
    <mergeCell ref="X170:Y171"/>
    <mergeCell ref="X176:Y176"/>
    <mergeCell ref="P177:Q177"/>
    <mergeCell ref="R177:T177"/>
    <mergeCell ref="X177:Y177"/>
    <mergeCell ref="X178:Y178"/>
    <mergeCell ref="P179:Q179"/>
    <mergeCell ref="R179:T179"/>
    <mergeCell ref="X179:Y179"/>
    <mergeCell ref="X183:Y183"/>
    <mergeCell ref="P181:Q181"/>
    <mergeCell ref="R181:T181"/>
    <mergeCell ref="X181:Y181"/>
    <mergeCell ref="P182:Q182"/>
    <mergeCell ref="R182:T182"/>
    <mergeCell ref="X182:Y182"/>
    <mergeCell ref="E184:E185"/>
    <mergeCell ref="F184:J185"/>
    <mergeCell ref="P184:Q184"/>
    <mergeCell ref="R184:T184"/>
    <mergeCell ref="X184:Y184"/>
    <mergeCell ref="P185:Q185"/>
    <mergeCell ref="R185:T185"/>
    <mergeCell ref="X185:Y185"/>
    <mergeCell ref="E186:E187"/>
    <mergeCell ref="F186:J187"/>
    <mergeCell ref="P186:Q186"/>
    <mergeCell ref="R186:T186"/>
    <mergeCell ref="X186:Y186"/>
    <mergeCell ref="P187:Q187"/>
    <mergeCell ref="R187:T187"/>
    <mergeCell ref="X187:Y187"/>
    <mergeCell ref="E188:E189"/>
    <mergeCell ref="F188:J189"/>
    <mergeCell ref="P188:Q188"/>
    <mergeCell ref="R188:T188"/>
    <mergeCell ref="X188:Y188"/>
    <mergeCell ref="P189:Q189"/>
    <mergeCell ref="R189:T189"/>
    <mergeCell ref="X189:Y189"/>
    <mergeCell ref="E190:E191"/>
    <mergeCell ref="F190:J191"/>
    <mergeCell ref="K190:Q191"/>
    <mergeCell ref="R190:T190"/>
    <mergeCell ref="Z205:Z207"/>
    <mergeCell ref="X190:Y190"/>
    <mergeCell ref="R191:T191"/>
    <mergeCell ref="X191:Y191"/>
    <mergeCell ref="S206:S208"/>
    <mergeCell ref="M206:M208"/>
    <mergeCell ref="N206:N208"/>
    <mergeCell ref="E205:E208"/>
    <mergeCell ref="F205:G205"/>
    <mergeCell ref="I205:J205"/>
    <mergeCell ref="K205:P205"/>
    <mergeCell ref="E209:E211"/>
    <mergeCell ref="F209:J211"/>
    <mergeCell ref="K209:Q211"/>
    <mergeCell ref="F206:F208"/>
    <mergeCell ref="G206:G208"/>
    <mergeCell ref="H206:H208"/>
    <mergeCell ref="I206:I208"/>
    <mergeCell ref="J206:J208"/>
    <mergeCell ref="K206:K208"/>
    <mergeCell ref="L206:L208"/>
    <mergeCell ref="X213:Y213"/>
    <mergeCell ref="R210:T211"/>
    <mergeCell ref="U210:U211"/>
    <mergeCell ref="V210:V211"/>
    <mergeCell ref="X210:Y211"/>
    <mergeCell ref="X214:Y214"/>
    <mergeCell ref="P215:Q215"/>
    <mergeCell ref="R215:T215"/>
    <mergeCell ref="X215:Y215"/>
    <mergeCell ref="X216:Y216"/>
    <mergeCell ref="P217:Q217"/>
    <mergeCell ref="R217:T217"/>
    <mergeCell ref="X217:Y217"/>
    <mergeCell ref="X218:Y218"/>
    <mergeCell ref="P219:Q219"/>
    <mergeCell ref="R219:T219"/>
    <mergeCell ref="X219:Y219"/>
    <mergeCell ref="X223:Y223"/>
    <mergeCell ref="P221:Q221"/>
    <mergeCell ref="R221:T221"/>
    <mergeCell ref="X221:Y221"/>
    <mergeCell ref="P222:Q222"/>
    <mergeCell ref="R222:T222"/>
    <mergeCell ref="X222:Y222"/>
    <mergeCell ref="E224:E225"/>
    <mergeCell ref="F224:J225"/>
    <mergeCell ref="P224:Q224"/>
    <mergeCell ref="R224:T224"/>
    <mergeCell ref="X224:Y224"/>
    <mergeCell ref="P225:Q225"/>
    <mergeCell ref="R225:T225"/>
    <mergeCell ref="X225:Y225"/>
    <mergeCell ref="E222:E223"/>
    <mergeCell ref="E226:E227"/>
    <mergeCell ref="F226:J227"/>
    <mergeCell ref="P226:Q226"/>
    <mergeCell ref="R226:T226"/>
    <mergeCell ref="X226:Y226"/>
    <mergeCell ref="P227:Q227"/>
    <mergeCell ref="R227:T227"/>
    <mergeCell ref="X227:Y227"/>
    <mergeCell ref="E228:E229"/>
    <mergeCell ref="F228:J229"/>
    <mergeCell ref="P228:Q228"/>
    <mergeCell ref="R228:T228"/>
    <mergeCell ref="X228:Y228"/>
    <mergeCell ref="P229:Q229"/>
    <mergeCell ref="R229:T229"/>
    <mergeCell ref="X229:Y229"/>
    <mergeCell ref="E230:E231"/>
    <mergeCell ref="F230:J231"/>
    <mergeCell ref="K230:Q231"/>
    <mergeCell ref="R230:T230"/>
    <mergeCell ref="Z245:Z247"/>
    <mergeCell ref="X230:Y230"/>
    <mergeCell ref="R231:T231"/>
    <mergeCell ref="X231:Y231"/>
    <mergeCell ref="S246:S248"/>
    <mergeCell ref="M246:M248"/>
    <mergeCell ref="N246:N248"/>
    <mergeCell ref="E245:E248"/>
    <mergeCell ref="F245:G245"/>
    <mergeCell ref="I245:J245"/>
    <mergeCell ref="K245:P245"/>
    <mergeCell ref="E249:E251"/>
    <mergeCell ref="F249:J251"/>
    <mergeCell ref="K249:Q251"/>
    <mergeCell ref="F246:F248"/>
    <mergeCell ref="G246:G248"/>
    <mergeCell ref="H246:H248"/>
    <mergeCell ref="I246:I248"/>
    <mergeCell ref="J246:J248"/>
    <mergeCell ref="K246:K248"/>
    <mergeCell ref="L246:L248"/>
    <mergeCell ref="X253:Y253"/>
    <mergeCell ref="R250:T251"/>
    <mergeCell ref="U250:U251"/>
    <mergeCell ref="V250:V251"/>
    <mergeCell ref="X250:Y251"/>
    <mergeCell ref="X254:Y254"/>
    <mergeCell ref="P255:Q255"/>
    <mergeCell ref="R255:T255"/>
    <mergeCell ref="X255:Y255"/>
    <mergeCell ref="X256:Y256"/>
    <mergeCell ref="P257:Q257"/>
    <mergeCell ref="R257:T257"/>
    <mergeCell ref="X257:Y257"/>
    <mergeCell ref="X258:Y258"/>
    <mergeCell ref="P259:Q259"/>
    <mergeCell ref="R259:T259"/>
    <mergeCell ref="X259:Y259"/>
    <mergeCell ref="X263:Y263"/>
    <mergeCell ref="P261:Q261"/>
    <mergeCell ref="R261:T261"/>
    <mergeCell ref="X261:Y261"/>
    <mergeCell ref="P262:Q262"/>
    <mergeCell ref="R262:T262"/>
    <mergeCell ref="X262:Y262"/>
    <mergeCell ref="E264:E265"/>
    <mergeCell ref="F264:J265"/>
    <mergeCell ref="P264:Q264"/>
    <mergeCell ref="R264:T264"/>
    <mergeCell ref="X264:Y264"/>
    <mergeCell ref="P265:Q265"/>
    <mergeCell ref="R265:T265"/>
    <mergeCell ref="X265:Y265"/>
    <mergeCell ref="E262:E263"/>
    <mergeCell ref="E266:E267"/>
    <mergeCell ref="F266:J267"/>
    <mergeCell ref="P266:Q266"/>
    <mergeCell ref="R266:T266"/>
    <mergeCell ref="X266:Y266"/>
    <mergeCell ref="P267:Q267"/>
    <mergeCell ref="R267:T267"/>
    <mergeCell ref="X267:Y267"/>
    <mergeCell ref="E268:E269"/>
    <mergeCell ref="F268:J269"/>
    <mergeCell ref="P268:Q268"/>
    <mergeCell ref="R268:T268"/>
    <mergeCell ref="X268:Y268"/>
    <mergeCell ref="P269:Q269"/>
    <mergeCell ref="R269:T269"/>
    <mergeCell ref="X269:Y269"/>
    <mergeCell ref="E270:E271"/>
    <mergeCell ref="F270:J271"/>
    <mergeCell ref="K270:Q271"/>
    <mergeCell ref="R270:T270"/>
    <mergeCell ref="Z285:Z287"/>
    <mergeCell ref="X270:Y270"/>
    <mergeCell ref="R271:T271"/>
    <mergeCell ref="X271:Y271"/>
    <mergeCell ref="S286:S288"/>
    <mergeCell ref="M286:M288"/>
    <mergeCell ref="N286:N288"/>
    <mergeCell ref="E285:E288"/>
    <mergeCell ref="F285:G285"/>
    <mergeCell ref="I285:J285"/>
    <mergeCell ref="K285:P285"/>
    <mergeCell ref="E289:E291"/>
    <mergeCell ref="F289:J291"/>
    <mergeCell ref="K289:Q291"/>
    <mergeCell ref="F286:F288"/>
    <mergeCell ref="G286:G288"/>
    <mergeCell ref="H286:H288"/>
    <mergeCell ref="I286:I288"/>
    <mergeCell ref="J286:J288"/>
    <mergeCell ref="K286:K288"/>
    <mergeCell ref="L286:L288"/>
    <mergeCell ref="X293:Y293"/>
    <mergeCell ref="R290:T291"/>
    <mergeCell ref="U290:U291"/>
    <mergeCell ref="V290:V291"/>
    <mergeCell ref="X290:Y291"/>
    <mergeCell ref="X294:Y294"/>
    <mergeCell ref="P295:Q295"/>
    <mergeCell ref="R295:T295"/>
    <mergeCell ref="X295:Y295"/>
    <mergeCell ref="X296:Y296"/>
    <mergeCell ref="P297:Q297"/>
    <mergeCell ref="R297:T297"/>
    <mergeCell ref="X297:Y297"/>
    <mergeCell ref="X298:Y298"/>
    <mergeCell ref="P299:Q299"/>
    <mergeCell ref="R299:T299"/>
    <mergeCell ref="X299:Y299"/>
    <mergeCell ref="X303:Y303"/>
    <mergeCell ref="P301:Q301"/>
    <mergeCell ref="R301:T301"/>
    <mergeCell ref="X301:Y301"/>
    <mergeCell ref="P302:Q302"/>
    <mergeCell ref="R302:T302"/>
    <mergeCell ref="X302:Y302"/>
    <mergeCell ref="E304:E305"/>
    <mergeCell ref="F304:J305"/>
    <mergeCell ref="P304:Q304"/>
    <mergeCell ref="R304:T304"/>
    <mergeCell ref="X304:Y304"/>
    <mergeCell ref="P305:Q305"/>
    <mergeCell ref="R305:T305"/>
    <mergeCell ref="X305:Y305"/>
    <mergeCell ref="E302:E303"/>
    <mergeCell ref="E306:E307"/>
    <mergeCell ref="F306:J307"/>
    <mergeCell ref="P306:Q306"/>
    <mergeCell ref="R306:T306"/>
    <mergeCell ref="X306:Y306"/>
    <mergeCell ref="P307:Q307"/>
    <mergeCell ref="R307:T307"/>
    <mergeCell ref="X307:Y307"/>
    <mergeCell ref="E308:E309"/>
    <mergeCell ref="F308:J309"/>
    <mergeCell ref="P308:Q308"/>
    <mergeCell ref="R308:T308"/>
    <mergeCell ref="X308:Y308"/>
    <mergeCell ref="P309:Q309"/>
    <mergeCell ref="R309:T309"/>
    <mergeCell ref="X309:Y309"/>
    <mergeCell ref="E310:E311"/>
    <mergeCell ref="F310:J311"/>
    <mergeCell ref="K310:Q311"/>
    <mergeCell ref="R310:T310"/>
    <mergeCell ref="Z325:Z327"/>
    <mergeCell ref="X310:Y310"/>
    <mergeCell ref="R311:T311"/>
    <mergeCell ref="X311:Y311"/>
    <mergeCell ref="S326:S328"/>
    <mergeCell ref="M326:M328"/>
    <mergeCell ref="N326:N328"/>
    <mergeCell ref="E325:E328"/>
    <mergeCell ref="F325:G325"/>
    <mergeCell ref="I325:J325"/>
    <mergeCell ref="K325:P325"/>
    <mergeCell ref="E329:E331"/>
    <mergeCell ref="F329:J331"/>
    <mergeCell ref="K329:Q331"/>
    <mergeCell ref="F326:F328"/>
    <mergeCell ref="G326:G328"/>
    <mergeCell ref="H326:H328"/>
    <mergeCell ref="I326:I328"/>
    <mergeCell ref="J326:J328"/>
    <mergeCell ref="K326:K328"/>
    <mergeCell ref="L326:L328"/>
    <mergeCell ref="X333:Y333"/>
    <mergeCell ref="R330:T331"/>
    <mergeCell ref="U330:U331"/>
    <mergeCell ref="V330:V331"/>
    <mergeCell ref="X330:Y331"/>
    <mergeCell ref="X334:Y334"/>
    <mergeCell ref="P335:Q335"/>
    <mergeCell ref="R335:T335"/>
    <mergeCell ref="X335:Y335"/>
    <mergeCell ref="X336:Y336"/>
    <mergeCell ref="P337:Q337"/>
    <mergeCell ref="R337:T337"/>
    <mergeCell ref="X337:Y337"/>
    <mergeCell ref="X338:Y338"/>
    <mergeCell ref="P339:Q339"/>
    <mergeCell ref="R339:T339"/>
    <mergeCell ref="X339:Y339"/>
    <mergeCell ref="X343:Y343"/>
    <mergeCell ref="P341:Q341"/>
    <mergeCell ref="R341:T341"/>
    <mergeCell ref="X341:Y341"/>
    <mergeCell ref="P342:Q342"/>
    <mergeCell ref="R342:T342"/>
    <mergeCell ref="X342:Y342"/>
    <mergeCell ref="E344:E345"/>
    <mergeCell ref="F344:J345"/>
    <mergeCell ref="P344:Q344"/>
    <mergeCell ref="R344:T344"/>
    <mergeCell ref="X344:Y344"/>
    <mergeCell ref="P345:Q345"/>
    <mergeCell ref="R345:T345"/>
    <mergeCell ref="X345:Y345"/>
    <mergeCell ref="E342:E343"/>
    <mergeCell ref="E346:E347"/>
    <mergeCell ref="F346:J347"/>
    <mergeCell ref="P346:Q346"/>
    <mergeCell ref="R346:T346"/>
    <mergeCell ref="X346:Y346"/>
    <mergeCell ref="P347:Q347"/>
    <mergeCell ref="R347:T347"/>
    <mergeCell ref="X347:Y347"/>
    <mergeCell ref="E348:E349"/>
    <mergeCell ref="F348:J349"/>
    <mergeCell ref="P348:Q348"/>
    <mergeCell ref="R348:T348"/>
    <mergeCell ref="X348:Y348"/>
    <mergeCell ref="P349:Q349"/>
    <mergeCell ref="R349:T349"/>
    <mergeCell ref="X349:Y349"/>
    <mergeCell ref="E350:E351"/>
    <mergeCell ref="F350:J351"/>
    <mergeCell ref="K350:Q351"/>
    <mergeCell ref="R350:T350"/>
    <mergeCell ref="Z365:Z367"/>
    <mergeCell ref="X350:Y350"/>
    <mergeCell ref="R351:T351"/>
    <mergeCell ref="X351:Y351"/>
    <mergeCell ref="S366:S368"/>
    <mergeCell ref="M366:M368"/>
    <mergeCell ref="N366:N368"/>
    <mergeCell ref="E365:E368"/>
    <mergeCell ref="F365:G365"/>
    <mergeCell ref="I365:J365"/>
    <mergeCell ref="K365:P365"/>
    <mergeCell ref="E369:E371"/>
    <mergeCell ref="F369:J371"/>
    <mergeCell ref="K369:Q371"/>
    <mergeCell ref="F366:F368"/>
    <mergeCell ref="G366:G368"/>
    <mergeCell ref="H366:H368"/>
    <mergeCell ref="I366:I368"/>
    <mergeCell ref="J366:J368"/>
    <mergeCell ref="K366:K368"/>
    <mergeCell ref="L366:L368"/>
    <mergeCell ref="X373:Y373"/>
    <mergeCell ref="R370:T371"/>
    <mergeCell ref="U370:U371"/>
    <mergeCell ref="V370:V371"/>
    <mergeCell ref="X370:Y371"/>
    <mergeCell ref="X374:Y374"/>
    <mergeCell ref="P375:Q375"/>
    <mergeCell ref="R375:T375"/>
    <mergeCell ref="X375:Y375"/>
    <mergeCell ref="X376:Y376"/>
    <mergeCell ref="P377:Q377"/>
    <mergeCell ref="R377:T377"/>
    <mergeCell ref="X377:Y377"/>
    <mergeCell ref="X378:Y378"/>
    <mergeCell ref="P379:Q379"/>
    <mergeCell ref="R379:T379"/>
    <mergeCell ref="X379:Y379"/>
    <mergeCell ref="X383:Y383"/>
    <mergeCell ref="P381:Q381"/>
    <mergeCell ref="R381:T381"/>
    <mergeCell ref="X381:Y381"/>
    <mergeCell ref="P382:Q382"/>
    <mergeCell ref="R382:T382"/>
    <mergeCell ref="X382:Y382"/>
    <mergeCell ref="E384:E385"/>
    <mergeCell ref="F384:J385"/>
    <mergeCell ref="P384:Q384"/>
    <mergeCell ref="R384:T384"/>
    <mergeCell ref="X384:Y384"/>
    <mergeCell ref="P385:Q385"/>
    <mergeCell ref="R385:T385"/>
    <mergeCell ref="X385:Y385"/>
    <mergeCell ref="E382:E383"/>
    <mergeCell ref="E386:E387"/>
    <mergeCell ref="F386:J387"/>
    <mergeCell ref="P386:Q386"/>
    <mergeCell ref="R386:T386"/>
    <mergeCell ref="X386:Y386"/>
    <mergeCell ref="P387:Q387"/>
    <mergeCell ref="R387:T387"/>
    <mergeCell ref="X387:Y387"/>
    <mergeCell ref="E388:E389"/>
    <mergeCell ref="F388:J389"/>
    <mergeCell ref="P388:Q388"/>
    <mergeCell ref="R388:T388"/>
    <mergeCell ref="X388:Y388"/>
    <mergeCell ref="P389:Q389"/>
    <mergeCell ref="R389:T389"/>
    <mergeCell ref="X389:Y389"/>
    <mergeCell ref="E390:E391"/>
    <mergeCell ref="F390:J391"/>
    <mergeCell ref="K390:Q391"/>
    <mergeCell ref="R390:T390"/>
    <mergeCell ref="Z405:Z407"/>
    <mergeCell ref="X390:Y390"/>
    <mergeCell ref="R391:T391"/>
    <mergeCell ref="X391:Y391"/>
    <mergeCell ref="S406:S408"/>
    <mergeCell ref="M406:M408"/>
    <mergeCell ref="N406:N408"/>
    <mergeCell ref="E405:E408"/>
    <mergeCell ref="F405:G405"/>
    <mergeCell ref="I405:J405"/>
    <mergeCell ref="K405:P405"/>
    <mergeCell ref="E409:E411"/>
    <mergeCell ref="F409:J411"/>
    <mergeCell ref="K409:Q411"/>
    <mergeCell ref="F406:F408"/>
    <mergeCell ref="G406:G408"/>
    <mergeCell ref="H406:H408"/>
    <mergeCell ref="I406:I408"/>
    <mergeCell ref="J406:J408"/>
    <mergeCell ref="K406:K408"/>
    <mergeCell ref="L406:L408"/>
    <mergeCell ref="X413:Y413"/>
    <mergeCell ref="R410:T411"/>
    <mergeCell ref="U410:U411"/>
    <mergeCell ref="V410:V411"/>
    <mergeCell ref="X410:Y411"/>
    <mergeCell ref="X414:Y414"/>
    <mergeCell ref="P415:Q415"/>
    <mergeCell ref="R415:T415"/>
    <mergeCell ref="X415:Y415"/>
    <mergeCell ref="X416:Y416"/>
    <mergeCell ref="P417:Q417"/>
    <mergeCell ref="R417:T417"/>
    <mergeCell ref="X417:Y417"/>
    <mergeCell ref="X418:Y418"/>
    <mergeCell ref="P419:Q419"/>
    <mergeCell ref="R419:T419"/>
    <mergeCell ref="X419:Y419"/>
    <mergeCell ref="X423:Y423"/>
    <mergeCell ref="P421:Q421"/>
    <mergeCell ref="R421:T421"/>
    <mergeCell ref="X421:Y421"/>
    <mergeCell ref="P422:Q422"/>
    <mergeCell ref="R422:T422"/>
    <mergeCell ref="X422:Y422"/>
    <mergeCell ref="E424:E425"/>
    <mergeCell ref="F424:J425"/>
    <mergeCell ref="P424:Q424"/>
    <mergeCell ref="R424:T424"/>
    <mergeCell ref="X424:Y424"/>
    <mergeCell ref="P425:Q425"/>
    <mergeCell ref="R425:T425"/>
    <mergeCell ref="X425:Y425"/>
    <mergeCell ref="E422:E423"/>
    <mergeCell ref="E426:E427"/>
    <mergeCell ref="F426:J427"/>
    <mergeCell ref="P426:Q426"/>
    <mergeCell ref="R426:T426"/>
    <mergeCell ref="X426:Y426"/>
    <mergeCell ref="P427:Q427"/>
    <mergeCell ref="R427:T427"/>
    <mergeCell ref="X427:Y427"/>
    <mergeCell ref="E428:E429"/>
    <mergeCell ref="F428:J429"/>
    <mergeCell ref="P428:Q428"/>
    <mergeCell ref="R428:T428"/>
    <mergeCell ref="X428:Y428"/>
    <mergeCell ref="P429:Q429"/>
    <mergeCell ref="R429:T429"/>
    <mergeCell ref="X429:Y429"/>
    <mergeCell ref="E430:E431"/>
    <mergeCell ref="F430:J431"/>
    <mergeCell ref="K430:Q431"/>
    <mergeCell ref="R430:T430"/>
    <mergeCell ref="Z445:Z447"/>
    <mergeCell ref="X430:Y430"/>
    <mergeCell ref="R431:T431"/>
    <mergeCell ref="X431:Y431"/>
    <mergeCell ref="S446:S448"/>
    <mergeCell ref="M446:M448"/>
    <mergeCell ref="N446:N448"/>
    <mergeCell ref="E445:E448"/>
    <mergeCell ref="F445:G445"/>
    <mergeCell ref="I445:J445"/>
    <mergeCell ref="K445:P445"/>
    <mergeCell ref="E449:E451"/>
    <mergeCell ref="F449:J451"/>
    <mergeCell ref="K449:Q451"/>
    <mergeCell ref="F446:F448"/>
    <mergeCell ref="G446:G448"/>
    <mergeCell ref="H446:H448"/>
    <mergeCell ref="I446:I448"/>
    <mergeCell ref="J446:J448"/>
    <mergeCell ref="K446:K448"/>
    <mergeCell ref="L446:L448"/>
    <mergeCell ref="X453:Y453"/>
    <mergeCell ref="R450:T451"/>
    <mergeCell ref="U450:U451"/>
    <mergeCell ref="V450:V451"/>
    <mergeCell ref="X450:Y451"/>
    <mergeCell ref="X454:Y454"/>
    <mergeCell ref="P455:Q455"/>
    <mergeCell ref="R455:T455"/>
    <mergeCell ref="X455:Y455"/>
    <mergeCell ref="X456:Y456"/>
    <mergeCell ref="P457:Q457"/>
    <mergeCell ref="R457:T457"/>
    <mergeCell ref="X457:Y457"/>
    <mergeCell ref="X458:Y458"/>
    <mergeCell ref="P459:Q459"/>
    <mergeCell ref="R459:T459"/>
    <mergeCell ref="X459:Y459"/>
    <mergeCell ref="X463:Y463"/>
    <mergeCell ref="P461:Q461"/>
    <mergeCell ref="R461:T461"/>
    <mergeCell ref="X461:Y461"/>
    <mergeCell ref="P462:Q462"/>
    <mergeCell ref="R462:T462"/>
    <mergeCell ref="X462:Y462"/>
    <mergeCell ref="E464:E465"/>
    <mergeCell ref="F464:J465"/>
    <mergeCell ref="P464:Q464"/>
    <mergeCell ref="R464:T464"/>
    <mergeCell ref="X464:Y464"/>
    <mergeCell ref="P465:Q465"/>
    <mergeCell ref="R465:T465"/>
    <mergeCell ref="X465:Y465"/>
    <mergeCell ref="E462:E463"/>
    <mergeCell ref="E466:E467"/>
    <mergeCell ref="F466:J467"/>
    <mergeCell ref="P466:Q466"/>
    <mergeCell ref="R466:T466"/>
    <mergeCell ref="X466:Y466"/>
    <mergeCell ref="P467:Q467"/>
    <mergeCell ref="R467:T467"/>
    <mergeCell ref="X467:Y467"/>
    <mergeCell ref="E468:E469"/>
    <mergeCell ref="F468:J469"/>
    <mergeCell ref="P468:Q468"/>
    <mergeCell ref="R468:T468"/>
    <mergeCell ref="X468:Y468"/>
    <mergeCell ref="P469:Q469"/>
    <mergeCell ref="R469:T469"/>
    <mergeCell ref="X469:Y469"/>
    <mergeCell ref="E470:E471"/>
    <mergeCell ref="F470:J471"/>
    <mergeCell ref="K470:Q471"/>
    <mergeCell ref="R470:T470"/>
    <mergeCell ref="Z485:Z487"/>
    <mergeCell ref="X470:Y470"/>
    <mergeCell ref="R471:T471"/>
    <mergeCell ref="X471:Y471"/>
    <mergeCell ref="S486:S488"/>
    <mergeCell ref="M486:M488"/>
    <mergeCell ref="N486:N488"/>
    <mergeCell ref="E485:E488"/>
    <mergeCell ref="F485:G485"/>
    <mergeCell ref="I485:J485"/>
    <mergeCell ref="K485:P485"/>
    <mergeCell ref="E489:E491"/>
    <mergeCell ref="F489:J491"/>
    <mergeCell ref="K489:Q491"/>
    <mergeCell ref="F486:F488"/>
    <mergeCell ref="G486:G488"/>
    <mergeCell ref="H486:H488"/>
    <mergeCell ref="I486:I488"/>
    <mergeCell ref="J486:J488"/>
    <mergeCell ref="K486:K488"/>
    <mergeCell ref="L486:L488"/>
    <mergeCell ref="X493:Y493"/>
    <mergeCell ref="R490:T491"/>
    <mergeCell ref="U490:U491"/>
    <mergeCell ref="V490:V491"/>
    <mergeCell ref="X490:Y491"/>
    <mergeCell ref="X494:Y494"/>
    <mergeCell ref="P495:Q495"/>
    <mergeCell ref="R495:T495"/>
    <mergeCell ref="X495:Y495"/>
    <mergeCell ref="X496:Y496"/>
    <mergeCell ref="P497:Q497"/>
    <mergeCell ref="R497:T497"/>
    <mergeCell ref="X497:Y497"/>
    <mergeCell ref="X498:Y498"/>
    <mergeCell ref="P499:Q499"/>
    <mergeCell ref="R499:T499"/>
    <mergeCell ref="X499:Y499"/>
    <mergeCell ref="X503:Y503"/>
    <mergeCell ref="P501:Q501"/>
    <mergeCell ref="R501:T501"/>
    <mergeCell ref="X501:Y501"/>
    <mergeCell ref="P502:Q502"/>
    <mergeCell ref="R502:T502"/>
    <mergeCell ref="X502:Y502"/>
    <mergeCell ref="E504:E505"/>
    <mergeCell ref="F504:J505"/>
    <mergeCell ref="P504:Q504"/>
    <mergeCell ref="R504:T504"/>
    <mergeCell ref="X504:Y504"/>
    <mergeCell ref="P505:Q505"/>
    <mergeCell ref="R505:T505"/>
    <mergeCell ref="X505:Y505"/>
    <mergeCell ref="E502:E503"/>
    <mergeCell ref="E506:E507"/>
    <mergeCell ref="F506:J507"/>
    <mergeCell ref="P506:Q506"/>
    <mergeCell ref="R506:T506"/>
    <mergeCell ref="X506:Y506"/>
    <mergeCell ref="P507:Q507"/>
    <mergeCell ref="R507:T507"/>
    <mergeCell ref="X507:Y507"/>
    <mergeCell ref="E508:E509"/>
    <mergeCell ref="F508:J509"/>
    <mergeCell ref="P508:Q508"/>
    <mergeCell ref="R508:T508"/>
    <mergeCell ref="X508:Y508"/>
    <mergeCell ref="P509:Q509"/>
    <mergeCell ref="R509:T509"/>
    <mergeCell ref="X509:Y509"/>
    <mergeCell ref="E510:E511"/>
    <mergeCell ref="F510:J511"/>
    <mergeCell ref="K510:Q511"/>
    <mergeCell ref="R510:T510"/>
    <mergeCell ref="Z525:Z527"/>
    <mergeCell ref="X510:Y510"/>
    <mergeCell ref="R511:T511"/>
    <mergeCell ref="X511:Y511"/>
    <mergeCell ref="S526:S528"/>
    <mergeCell ref="M526:M528"/>
    <mergeCell ref="N526:N528"/>
    <mergeCell ref="E525:E528"/>
    <mergeCell ref="F525:G525"/>
    <mergeCell ref="I525:J525"/>
    <mergeCell ref="K525:P525"/>
    <mergeCell ref="E529:E531"/>
    <mergeCell ref="F529:J531"/>
    <mergeCell ref="K529:Q531"/>
    <mergeCell ref="F526:F528"/>
    <mergeCell ref="G526:G528"/>
    <mergeCell ref="H526:H528"/>
    <mergeCell ref="I526:I528"/>
    <mergeCell ref="J526:J528"/>
    <mergeCell ref="K526:K528"/>
    <mergeCell ref="L526:L528"/>
    <mergeCell ref="X533:Y533"/>
    <mergeCell ref="R530:T531"/>
    <mergeCell ref="U530:U531"/>
    <mergeCell ref="V530:V531"/>
    <mergeCell ref="X530:Y531"/>
    <mergeCell ref="X534:Y534"/>
    <mergeCell ref="P535:Q535"/>
    <mergeCell ref="R535:T535"/>
    <mergeCell ref="X535:Y535"/>
    <mergeCell ref="X536:Y536"/>
    <mergeCell ref="P537:Q537"/>
    <mergeCell ref="R537:T537"/>
    <mergeCell ref="X537:Y537"/>
    <mergeCell ref="X538:Y538"/>
    <mergeCell ref="P539:Q539"/>
    <mergeCell ref="R539:T539"/>
    <mergeCell ref="X539:Y539"/>
    <mergeCell ref="X543:Y543"/>
    <mergeCell ref="P541:Q541"/>
    <mergeCell ref="R541:T541"/>
    <mergeCell ref="X541:Y541"/>
    <mergeCell ref="P542:Q542"/>
    <mergeCell ref="R542:T542"/>
    <mergeCell ref="X542:Y542"/>
    <mergeCell ref="E544:E545"/>
    <mergeCell ref="F544:J545"/>
    <mergeCell ref="P544:Q544"/>
    <mergeCell ref="R544:T544"/>
    <mergeCell ref="X544:Y544"/>
    <mergeCell ref="P545:Q545"/>
    <mergeCell ref="R545:T545"/>
    <mergeCell ref="X545:Y545"/>
    <mergeCell ref="E542:E543"/>
    <mergeCell ref="E546:E547"/>
    <mergeCell ref="F546:J547"/>
    <mergeCell ref="P546:Q546"/>
    <mergeCell ref="R546:T546"/>
    <mergeCell ref="X546:Y546"/>
    <mergeCell ref="P547:Q547"/>
    <mergeCell ref="R547:T547"/>
    <mergeCell ref="X547:Y547"/>
    <mergeCell ref="E548:E549"/>
    <mergeCell ref="F548:J549"/>
    <mergeCell ref="P548:Q548"/>
    <mergeCell ref="R548:T548"/>
    <mergeCell ref="X548:Y548"/>
    <mergeCell ref="P549:Q549"/>
    <mergeCell ref="R549:T549"/>
    <mergeCell ref="X549:Y549"/>
    <mergeCell ref="E550:E551"/>
    <mergeCell ref="F550:J551"/>
    <mergeCell ref="K550:Q551"/>
    <mergeCell ref="R550:T550"/>
    <mergeCell ref="Z565:Z567"/>
    <mergeCell ref="X550:Y550"/>
    <mergeCell ref="R551:T551"/>
    <mergeCell ref="X551:Y551"/>
    <mergeCell ref="S566:S568"/>
    <mergeCell ref="M566:M568"/>
    <mergeCell ref="N566:N568"/>
    <mergeCell ref="E565:E568"/>
    <mergeCell ref="F565:G565"/>
    <mergeCell ref="I565:J565"/>
    <mergeCell ref="K565:P565"/>
    <mergeCell ref="E569:E571"/>
    <mergeCell ref="F569:J571"/>
    <mergeCell ref="K569:Q571"/>
    <mergeCell ref="F566:F568"/>
    <mergeCell ref="G566:G568"/>
    <mergeCell ref="H566:H568"/>
    <mergeCell ref="I566:I568"/>
    <mergeCell ref="J566:J568"/>
    <mergeCell ref="K566:K568"/>
    <mergeCell ref="L566:L568"/>
    <mergeCell ref="X573:Y573"/>
    <mergeCell ref="R570:T571"/>
    <mergeCell ref="U570:U571"/>
    <mergeCell ref="V570:V571"/>
    <mergeCell ref="X570:Y571"/>
    <mergeCell ref="X574:Y574"/>
    <mergeCell ref="P575:Q575"/>
    <mergeCell ref="R575:T575"/>
    <mergeCell ref="X575:Y575"/>
    <mergeCell ref="X576:Y576"/>
    <mergeCell ref="P577:Q577"/>
    <mergeCell ref="R577:T577"/>
    <mergeCell ref="X577:Y577"/>
    <mergeCell ref="X578:Y578"/>
    <mergeCell ref="P579:Q579"/>
    <mergeCell ref="R579:T579"/>
    <mergeCell ref="X579:Y579"/>
    <mergeCell ref="X583:Y583"/>
    <mergeCell ref="P581:Q581"/>
    <mergeCell ref="R581:T581"/>
    <mergeCell ref="X581:Y581"/>
    <mergeCell ref="P582:Q582"/>
    <mergeCell ref="R582:T582"/>
    <mergeCell ref="X582:Y582"/>
    <mergeCell ref="E584:E585"/>
    <mergeCell ref="F584:J585"/>
    <mergeCell ref="P584:Q584"/>
    <mergeCell ref="R584:T584"/>
    <mergeCell ref="X584:Y584"/>
    <mergeCell ref="P585:Q585"/>
    <mergeCell ref="R585:T585"/>
    <mergeCell ref="X585:Y585"/>
    <mergeCell ref="E582:E583"/>
    <mergeCell ref="E586:E587"/>
    <mergeCell ref="F586:J587"/>
    <mergeCell ref="P586:Q586"/>
    <mergeCell ref="R586:T586"/>
    <mergeCell ref="X586:Y586"/>
    <mergeCell ref="P587:Q587"/>
    <mergeCell ref="R587:T587"/>
    <mergeCell ref="X587:Y587"/>
    <mergeCell ref="E588:E589"/>
    <mergeCell ref="F588:J589"/>
    <mergeCell ref="P588:Q588"/>
    <mergeCell ref="R588:T588"/>
    <mergeCell ref="X588:Y588"/>
    <mergeCell ref="P589:Q589"/>
    <mergeCell ref="R589:T589"/>
    <mergeCell ref="X589:Y589"/>
    <mergeCell ref="E590:E591"/>
    <mergeCell ref="F590:J591"/>
    <mergeCell ref="K590:Q591"/>
    <mergeCell ref="R590:T590"/>
    <mergeCell ref="Z605:Z607"/>
    <mergeCell ref="X590:Y590"/>
    <mergeCell ref="R591:T591"/>
    <mergeCell ref="X591:Y591"/>
    <mergeCell ref="S606:S608"/>
    <mergeCell ref="M606:M608"/>
    <mergeCell ref="N606:N608"/>
    <mergeCell ref="E605:E608"/>
    <mergeCell ref="F605:G605"/>
    <mergeCell ref="I605:J605"/>
    <mergeCell ref="K605:P605"/>
    <mergeCell ref="E609:E611"/>
    <mergeCell ref="F609:J611"/>
    <mergeCell ref="K609:Q611"/>
    <mergeCell ref="F606:F608"/>
    <mergeCell ref="G606:G608"/>
    <mergeCell ref="H606:H608"/>
    <mergeCell ref="I606:I608"/>
    <mergeCell ref="J606:J608"/>
    <mergeCell ref="K606:K608"/>
    <mergeCell ref="L606:L608"/>
    <mergeCell ref="X613:Y613"/>
    <mergeCell ref="R610:T611"/>
    <mergeCell ref="U610:U611"/>
    <mergeCell ref="V610:V611"/>
    <mergeCell ref="X610:Y611"/>
    <mergeCell ref="X614:Y614"/>
    <mergeCell ref="P615:Q615"/>
    <mergeCell ref="R615:T615"/>
    <mergeCell ref="X615:Y615"/>
    <mergeCell ref="X616:Y616"/>
    <mergeCell ref="P617:Q617"/>
    <mergeCell ref="R617:T617"/>
    <mergeCell ref="X617:Y617"/>
    <mergeCell ref="X618:Y618"/>
    <mergeCell ref="P619:Q619"/>
    <mergeCell ref="R619:T619"/>
    <mergeCell ref="X619:Y619"/>
    <mergeCell ref="X623:Y623"/>
    <mergeCell ref="P621:Q621"/>
    <mergeCell ref="R621:T621"/>
    <mergeCell ref="X621:Y621"/>
    <mergeCell ref="P622:Q622"/>
    <mergeCell ref="R622:T622"/>
    <mergeCell ref="X622:Y622"/>
    <mergeCell ref="E624:E625"/>
    <mergeCell ref="F624:J625"/>
    <mergeCell ref="P624:Q624"/>
    <mergeCell ref="R624:T624"/>
    <mergeCell ref="X624:Y624"/>
    <mergeCell ref="P625:Q625"/>
    <mergeCell ref="R625:T625"/>
    <mergeCell ref="X625:Y625"/>
    <mergeCell ref="E622:E623"/>
    <mergeCell ref="E626:E627"/>
    <mergeCell ref="F626:J627"/>
    <mergeCell ref="P626:Q626"/>
    <mergeCell ref="R626:T626"/>
    <mergeCell ref="X626:Y626"/>
    <mergeCell ref="P627:Q627"/>
    <mergeCell ref="R627:T627"/>
    <mergeCell ref="X627:Y627"/>
    <mergeCell ref="E628:E629"/>
    <mergeCell ref="F628:J629"/>
    <mergeCell ref="P628:Q628"/>
    <mergeCell ref="R628:T628"/>
    <mergeCell ref="X628:Y628"/>
    <mergeCell ref="P629:Q629"/>
    <mergeCell ref="R629:T629"/>
    <mergeCell ref="X629:Y629"/>
    <mergeCell ref="E630:E631"/>
    <mergeCell ref="F630:J631"/>
    <mergeCell ref="K630:Q631"/>
    <mergeCell ref="R630:T630"/>
    <mergeCell ref="Z645:Z647"/>
    <mergeCell ref="X630:Y630"/>
    <mergeCell ref="R631:T631"/>
    <mergeCell ref="X631:Y631"/>
    <mergeCell ref="S646:S648"/>
    <mergeCell ref="M646:M648"/>
    <mergeCell ref="N646:N648"/>
    <mergeCell ref="E645:E648"/>
    <mergeCell ref="F645:G645"/>
    <mergeCell ref="I645:J645"/>
    <mergeCell ref="K645:P645"/>
    <mergeCell ref="E649:E651"/>
    <mergeCell ref="F649:J651"/>
    <mergeCell ref="K649:Q651"/>
    <mergeCell ref="F646:F648"/>
    <mergeCell ref="G646:G648"/>
    <mergeCell ref="H646:H648"/>
    <mergeCell ref="I646:I648"/>
    <mergeCell ref="J646:J648"/>
    <mergeCell ref="K646:K648"/>
    <mergeCell ref="L646:L648"/>
    <mergeCell ref="X653:Y653"/>
    <mergeCell ref="R650:T651"/>
    <mergeCell ref="U650:U651"/>
    <mergeCell ref="V650:V651"/>
    <mergeCell ref="X650:Y651"/>
    <mergeCell ref="X654:Y654"/>
    <mergeCell ref="P655:Q655"/>
    <mergeCell ref="R655:T655"/>
    <mergeCell ref="X655:Y655"/>
    <mergeCell ref="X656:Y656"/>
    <mergeCell ref="P657:Q657"/>
    <mergeCell ref="R657:T657"/>
    <mergeCell ref="X657:Y657"/>
    <mergeCell ref="X658:Y658"/>
    <mergeCell ref="P659:Q659"/>
    <mergeCell ref="R659:T659"/>
    <mergeCell ref="X659:Y659"/>
    <mergeCell ref="X663:Y663"/>
    <mergeCell ref="P661:Q661"/>
    <mergeCell ref="R661:T661"/>
    <mergeCell ref="X661:Y661"/>
    <mergeCell ref="P662:Q662"/>
    <mergeCell ref="R662:T662"/>
    <mergeCell ref="X662:Y662"/>
    <mergeCell ref="E664:E665"/>
    <mergeCell ref="F664:J665"/>
    <mergeCell ref="P664:Q664"/>
    <mergeCell ref="R664:T664"/>
    <mergeCell ref="X664:Y664"/>
    <mergeCell ref="P665:Q665"/>
    <mergeCell ref="R665:T665"/>
    <mergeCell ref="X665:Y665"/>
    <mergeCell ref="E662:E663"/>
    <mergeCell ref="E666:E667"/>
    <mergeCell ref="F666:J667"/>
    <mergeCell ref="P666:Q666"/>
    <mergeCell ref="R666:T666"/>
    <mergeCell ref="X666:Y666"/>
    <mergeCell ref="P667:Q667"/>
    <mergeCell ref="R667:T667"/>
    <mergeCell ref="X667:Y667"/>
    <mergeCell ref="E668:E669"/>
    <mergeCell ref="F668:J669"/>
    <mergeCell ref="P668:Q668"/>
    <mergeCell ref="R668:T668"/>
    <mergeCell ref="X668:Y668"/>
    <mergeCell ref="P669:Q669"/>
    <mergeCell ref="R669:T669"/>
    <mergeCell ref="X669:Y669"/>
    <mergeCell ref="E670:E671"/>
    <mergeCell ref="F670:J671"/>
    <mergeCell ref="K670:Q671"/>
    <mergeCell ref="R670:T670"/>
    <mergeCell ref="Z685:Z687"/>
    <mergeCell ref="X670:Y670"/>
    <mergeCell ref="R671:T671"/>
    <mergeCell ref="X671:Y671"/>
    <mergeCell ref="S686:S688"/>
    <mergeCell ref="M686:M688"/>
    <mergeCell ref="N686:N688"/>
    <mergeCell ref="E685:E688"/>
    <mergeCell ref="F685:G685"/>
    <mergeCell ref="I685:J685"/>
    <mergeCell ref="K685:P685"/>
    <mergeCell ref="E689:E691"/>
    <mergeCell ref="F689:J691"/>
    <mergeCell ref="K689:Q691"/>
    <mergeCell ref="F686:F688"/>
    <mergeCell ref="G686:G688"/>
    <mergeCell ref="H686:H688"/>
    <mergeCell ref="I686:I688"/>
    <mergeCell ref="J686:J688"/>
    <mergeCell ref="K686:K688"/>
    <mergeCell ref="L686:L688"/>
    <mergeCell ref="X693:Y693"/>
    <mergeCell ref="R690:T691"/>
    <mergeCell ref="U690:U691"/>
    <mergeCell ref="V690:V691"/>
    <mergeCell ref="X690:Y691"/>
    <mergeCell ref="X694:Y694"/>
    <mergeCell ref="P695:Q695"/>
    <mergeCell ref="R695:T695"/>
    <mergeCell ref="X695:Y695"/>
    <mergeCell ref="X696:Y696"/>
    <mergeCell ref="P697:Q697"/>
    <mergeCell ref="R697:T697"/>
    <mergeCell ref="X697:Y697"/>
    <mergeCell ref="X698:Y698"/>
    <mergeCell ref="P699:Q699"/>
    <mergeCell ref="R699:T699"/>
    <mergeCell ref="X699:Y699"/>
    <mergeCell ref="X703:Y703"/>
    <mergeCell ref="P701:Q701"/>
    <mergeCell ref="R701:T701"/>
    <mergeCell ref="X701:Y701"/>
    <mergeCell ref="P702:Q702"/>
    <mergeCell ref="R702:T702"/>
    <mergeCell ref="X702:Y702"/>
    <mergeCell ref="E704:E705"/>
    <mergeCell ref="F704:J705"/>
    <mergeCell ref="P704:Q704"/>
    <mergeCell ref="R704:T704"/>
    <mergeCell ref="X704:Y704"/>
    <mergeCell ref="P705:Q705"/>
    <mergeCell ref="R705:T705"/>
    <mergeCell ref="X705:Y705"/>
    <mergeCell ref="E702:E703"/>
    <mergeCell ref="E706:E707"/>
    <mergeCell ref="F706:J707"/>
    <mergeCell ref="P706:Q706"/>
    <mergeCell ref="R706:T706"/>
    <mergeCell ref="X706:Y706"/>
    <mergeCell ref="P707:Q707"/>
    <mergeCell ref="R707:T707"/>
    <mergeCell ref="X707:Y707"/>
    <mergeCell ref="E708:E709"/>
    <mergeCell ref="F708:J709"/>
    <mergeCell ref="P708:Q708"/>
    <mergeCell ref="R708:T708"/>
    <mergeCell ref="X708:Y708"/>
    <mergeCell ref="P709:Q709"/>
    <mergeCell ref="R709:T709"/>
    <mergeCell ref="X709:Y709"/>
    <mergeCell ref="E710:E711"/>
    <mergeCell ref="F710:J711"/>
    <mergeCell ref="K710:Q711"/>
    <mergeCell ref="R710:T710"/>
    <mergeCell ref="Z725:Z727"/>
    <mergeCell ref="X710:Y710"/>
    <mergeCell ref="R711:T711"/>
    <mergeCell ref="X711:Y711"/>
    <mergeCell ref="S726:S728"/>
    <mergeCell ref="M726:M728"/>
    <mergeCell ref="N726:N728"/>
    <mergeCell ref="E725:E728"/>
    <mergeCell ref="F725:G725"/>
    <mergeCell ref="I725:J725"/>
    <mergeCell ref="K725:P725"/>
    <mergeCell ref="E729:E731"/>
    <mergeCell ref="F729:J731"/>
    <mergeCell ref="K729:Q731"/>
    <mergeCell ref="F726:F728"/>
    <mergeCell ref="G726:G728"/>
    <mergeCell ref="H726:H728"/>
    <mergeCell ref="I726:I728"/>
    <mergeCell ref="J726:J728"/>
    <mergeCell ref="K726:K728"/>
    <mergeCell ref="L726:L728"/>
    <mergeCell ref="X733:Y733"/>
    <mergeCell ref="R730:T731"/>
    <mergeCell ref="U730:U731"/>
    <mergeCell ref="V730:V731"/>
    <mergeCell ref="X730:Y731"/>
    <mergeCell ref="X734:Y734"/>
    <mergeCell ref="P735:Q735"/>
    <mergeCell ref="R735:T735"/>
    <mergeCell ref="X735:Y735"/>
    <mergeCell ref="X736:Y736"/>
    <mergeCell ref="P737:Q737"/>
    <mergeCell ref="R737:T737"/>
    <mergeCell ref="X737:Y737"/>
    <mergeCell ref="X738:Y738"/>
    <mergeCell ref="P739:Q739"/>
    <mergeCell ref="R739:T739"/>
    <mergeCell ref="X739:Y739"/>
    <mergeCell ref="X743:Y743"/>
    <mergeCell ref="P741:Q741"/>
    <mergeCell ref="R741:T741"/>
    <mergeCell ref="X741:Y741"/>
    <mergeCell ref="P742:Q742"/>
    <mergeCell ref="R742:T742"/>
    <mergeCell ref="X742:Y742"/>
    <mergeCell ref="P744:Q744"/>
    <mergeCell ref="R744:T744"/>
    <mergeCell ref="X744:Y744"/>
    <mergeCell ref="P745:Q745"/>
    <mergeCell ref="R745:T745"/>
    <mergeCell ref="X745:Y745"/>
    <mergeCell ref="E746:E747"/>
    <mergeCell ref="F746:J747"/>
    <mergeCell ref="P746:Q746"/>
    <mergeCell ref="R746:T746"/>
    <mergeCell ref="X746:Y746"/>
    <mergeCell ref="P747:Q747"/>
    <mergeCell ref="R747:T747"/>
    <mergeCell ref="X747:Y747"/>
    <mergeCell ref="E748:E749"/>
    <mergeCell ref="F748:J749"/>
    <mergeCell ref="P748:Q748"/>
    <mergeCell ref="R748:T748"/>
    <mergeCell ref="X748:Y748"/>
    <mergeCell ref="P749:Q749"/>
    <mergeCell ref="R749:T749"/>
    <mergeCell ref="X749:Y749"/>
    <mergeCell ref="E750:E751"/>
    <mergeCell ref="F750:J751"/>
    <mergeCell ref="K750:Q751"/>
    <mergeCell ref="R750:T750"/>
    <mergeCell ref="Q765:S765"/>
    <mergeCell ref="Z765:Z767"/>
    <mergeCell ref="X750:Y750"/>
    <mergeCell ref="R751:T751"/>
    <mergeCell ref="X751:Y751"/>
    <mergeCell ref="Q766:Q768"/>
    <mergeCell ref="R766:R768"/>
    <mergeCell ref="S766:S768"/>
    <mergeCell ref="M766:M768"/>
    <mergeCell ref="N766:N768"/>
    <mergeCell ref="E765:E768"/>
    <mergeCell ref="F765:G765"/>
    <mergeCell ref="I765:J765"/>
    <mergeCell ref="K765:P765"/>
    <mergeCell ref="P766:P768"/>
    <mergeCell ref="E769:E771"/>
    <mergeCell ref="F769:J771"/>
    <mergeCell ref="K769:Q771"/>
    <mergeCell ref="F766:F768"/>
    <mergeCell ref="G766:G768"/>
    <mergeCell ref="H766:H768"/>
    <mergeCell ref="I766:I768"/>
    <mergeCell ref="J766:J768"/>
    <mergeCell ref="K766:K768"/>
    <mergeCell ref="L766:L768"/>
    <mergeCell ref="P773:Q773"/>
    <mergeCell ref="R773:T773"/>
    <mergeCell ref="X773:Y773"/>
    <mergeCell ref="R770:T771"/>
    <mergeCell ref="U770:U771"/>
    <mergeCell ref="V770:V771"/>
    <mergeCell ref="X770:Y771"/>
    <mergeCell ref="X774:Y774"/>
    <mergeCell ref="P775:Q775"/>
    <mergeCell ref="R775:T775"/>
    <mergeCell ref="X775:Y775"/>
    <mergeCell ref="X776:Y776"/>
    <mergeCell ref="P777:Q777"/>
    <mergeCell ref="R777:T777"/>
    <mergeCell ref="X777:Y777"/>
    <mergeCell ref="X778:Y778"/>
    <mergeCell ref="P779:Q779"/>
    <mergeCell ref="R779:T779"/>
    <mergeCell ref="X779:Y779"/>
    <mergeCell ref="P783:Q783"/>
    <mergeCell ref="R783:T783"/>
    <mergeCell ref="X783:Y783"/>
    <mergeCell ref="P781:Q781"/>
    <mergeCell ref="R781:T781"/>
    <mergeCell ref="X781:Y781"/>
    <mergeCell ref="E784:E785"/>
    <mergeCell ref="F784:J785"/>
    <mergeCell ref="P784:Q784"/>
    <mergeCell ref="R784:T784"/>
    <mergeCell ref="X784:Y784"/>
    <mergeCell ref="P785:Q785"/>
    <mergeCell ref="R785:T785"/>
    <mergeCell ref="X785:Y785"/>
    <mergeCell ref="E786:E787"/>
    <mergeCell ref="F786:J787"/>
    <mergeCell ref="P786:Q786"/>
    <mergeCell ref="R786:T786"/>
    <mergeCell ref="X786:Y786"/>
    <mergeCell ref="P787:Q787"/>
    <mergeCell ref="R787:T787"/>
    <mergeCell ref="X787:Y787"/>
    <mergeCell ref="E788:E789"/>
    <mergeCell ref="F788:J789"/>
    <mergeCell ref="P788:Q788"/>
    <mergeCell ref="R788:T788"/>
    <mergeCell ref="X788:Y788"/>
    <mergeCell ref="P789:Q789"/>
    <mergeCell ref="R789:T789"/>
    <mergeCell ref="X789:Y789"/>
    <mergeCell ref="E790:E791"/>
    <mergeCell ref="F790:J791"/>
    <mergeCell ref="K790:Q791"/>
    <mergeCell ref="R790:T790"/>
    <mergeCell ref="Q805:S805"/>
    <mergeCell ref="Z805:Z807"/>
    <mergeCell ref="X790:Y790"/>
    <mergeCell ref="R791:T791"/>
    <mergeCell ref="X791:Y791"/>
    <mergeCell ref="S806:S808"/>
    <mergeCell ref="M806:M808"/>
    <mergeCell ref="N806:N808"/>
    <mergeCell ref="E805:E808"/>
    <mergeCell ref="F805:G805"/>
    <mergeCell ref="I805:J805"/>
    <mergeCell ref="K805:P805"/>
    <mergeCell ref="E809:E811"/>
    <mergeCell ref="F809:J811"/>
    <mergeCell ref="K809:Q811"/>
    <mergeCell ref="F806:F808"/>
    <mergeCell ref="G806:G808"/>
    <mergeCell ref="H806:H808"/>
    <mergeCell ref="I806:I808"/>
    <mergeCell ref="J806:J808"/>
    <mergeCell ref="K806:K808"/>
    <mergeCell ref="L806:L808"/>
    <mergeCell ref="P813:Q813"/>
    <mergeCell ref="R813:T813"/>
    <mergeCell ref="X813:Y813"/>
    <mergeCell ref="R810:T811"/>
    <mergeCell ref="U810:U811"/>
    <mergeCell ref="V810:V811"/>
    <mergeCell ref="X810:Y811"/>
    <mergeCell ref="R812:T812"/>
    <mergeCell ref="X814:Y814"/>
    <mergeCell ref="P815:Q815"/>
    <mergeCell ref="R815:T815"/>
    <mergeCell ref="X815:Y815"/>
    <mergeCell ref="X816:Y816"/>
    <mergeCell ref="P817:Q817"/>
    <mergeCell ref="R817:T817"/>
    <mergeCell ref="X817:Y817"/>
    <mergeCell ref="X818:Y818"/>
    <mergeCell ref="P819:Q819"/>
    <mergeCell ref="R819:T819"/>
    <mergeCell ref="X819:Y819"/>
    <mergeCell ref="P823:Q823"/>
    <mergeCell ref="R823:T823"/>
    <mergeCell ref="X823:Y823"/>
    <mergeCell ref="P821:Q821"/>
    <mergeCell ref="R821:T821"/>
    <mergeCell ref="X821:Y821"/>
    <mergeCell ref="P822:Q822"/>
    <mergeCell ref="R822:T822"/>
    <mergeCell ref="X822:Y822"/>
    <mergeCell ref="E824:E825"/>
    <mergeCell ref="F824:J825"/>
    <mergeCell ref="P824:Q824"/>
    <mergeCell ref="R824:T824"/>
    <mergeCell ref="E822:E823"/>
    <mergeCell ref="F822:J823"/>
    <mergeCell ref="F826:J827"/>
    <mergeCell ref="P826:Q826"/>
    <mergeCell ref="R826:T826"/>
    <mergeCell ref="X824:Y824"/>
    <mergeCell ref="P825:Q825"/>
    <mergeCell ref="R825:T825"/>
    <mergeCell ref="X825:Y825"/>
    <mergeCell ref="X826:Y826"/>
    <mergeCell ref="P827:Q827"/>
    <mergeCell ref="R827:T827"/>
    <mergeCell ref="X827:Y827"/>
    <mergeCell ref="F830:J831"/>
    <mergeCell ref="K830:Q831"/>
    <mergeCell ref="R830:T830"/>
    <mergeCell ref="X828:Y828"/>
    <mergeCell ref="P829:Q829"/>
    <mergeCell ref="R829:T829"/>
    <mergeCell ref="X829:Y829"/>
    <mergeCell ref="F828:J829"/>
    <mergeCell ref="P828:Q828"/>
    <mergeCell ref="R828:T828"/>
    <mergeCell ref="Q845:S845"/>
    <mergeCell ref="Z845:Z847"/>
    <mergeCell ref="X830:Y830"/>
    <mergeCell ref="R831:T831"/>
    <mergeCell ref="X831:Y831"/>
    <mergeCell ref="Q846:Q848"/>
    <mergeCell ref="S846:S848"/>
    <mergeCell ref="R846:R848"/>
    <mergeCell ref="E845:E848"/>
    <mergeCell ref="F845:G845"/>
    <mergeCell ref="I845:J845"/>
    <mergeCell ref="K845:P845"/>
    <mergeCell ref="O846:O848"/>
    <mergeCell ref="P846:P848"/>
    <mergeCell ref="J846:J848"/>
    <mergeCell ref="K846:K848"/>
    <mergeCell ref="L846:L848"/>
    <mergeCell ref="M846:M848"/>
    <mergeCell ref="F846:F848"/>
    <mergeCell ref="G846:G848"/>
    <mergeCell ref="H846:H848"/>
    <mergeCell ref="I846:I848"/>
    <mergeCell ref="R852:T852"/>
    <mergeCell ref="R850:T851"/>
    <mergeCell ref="N846:N848"/>
    <mergeCell ref="E849:E851"/>
    <mergeCell ref="F849:J851"/>
    <mergeCell ref="K849:Q851"/>
    <mergeCell ref="E852:E853"/>
    <mergeCell ref="F852:J853"/>
    <mergeCell ref="P852:Q852"/>
    <mergeCell ref="R855:T855"/>
    <mergeCell ref="X855:Y855"/>
    <mergeCell ref="P853:Q853"/>
    <mergeCell ref="R853:T853"/>
    <mergeCell ref="X853:Y853"/>
    <mergeCell ref="R854:T854"/>
    <mergeCell ref="X854:Y854"/>
    <mergeCell ref="O150:R151"/>
    <mergeCell ref="S150:T151"/>
    <mergeCell ref="U150:U151"/>
    <mergeCell ref="X858:Y858"/>
    <mergeCell ref="P859:Q859"/>
    <mergeCell ref="U850:U851"/>
    <mergeCell ref="V850:V851"/>
    <mergeCell ref="X850:Y851"/>
    <mergeCell ref="R859:T859"/>
    <mergeCell ref="P855:Q855"/>
    <mergeCell ref="X859:Y859"/>
    <mergeCell ref="X856:Y856"/>
    <mergeCell ref="P857:Q857"/>
    <mergeCell ref="P863:Q863"/>
    <mergeCell ref="R863:T863"/>
    <mergeCell ref="X863:Y863"/>
    <mergeCell ref="R857:T857"/>
    <mergeCell ref="X857:Y857"/>
    <mergeCell ref="R856:T856"/>
    <mergeCell ref="X861:Y861"/>
    <mergeCell ref="B144:B145"/>
    <mergeCell ref="B146:B147"/>
    <mergeCell ref="B148:B149"/>
    <mergeCell ref="K150:N151"/>
    <mergeCell ref="V150:V151"/>
    <mergeCell ref="Y150:Y151"/>
    <mergeCell ref="X150:X151"/>
    <mergeCell ref="S147:T147"/>
    <mergeCell ref="O148:Q148"/>
    <mergeCell ref="E148:E149"/>
    <mergeCell ref="F866:J867"/>
    <mergeCell ref="P866:Q866"/>
    <mergeCell ref="R866:T866"/>
    <mergeCell ref="X864:Y864"/>
    <mergeCell ref="P865:Q865"/>
    <mergeCell ref="R865:T865"/>
    <mergeCell ref="X865:Y865"/>
    <mergeCell ref="F864:J865"/>
    <mergeCell ref="B138:B139"/>
    <mergeCell ref="B140:B141"/>
    <mergeCell ref="B142:B143"/>
    <mergeCell ref="E826:E827"/>
    <mergeCell ref="X866:Y866"/>
    <mergeCell ref="P867:Q867"/>
    <mergeCell ref="R867:T867"/>
    <mergeCell ref="X867:Y867"/>
    <mergeCell ref="P864:Q864"/>
    <mergeCell ref="R864:T864"/>
    <mergeCell ref="E864:E865"/>
    <mergeCell ref="E830:E831"/>
    <mergeCell ref="E828:E829"/>
    <mergeCell ref="X869:Y869"/>
    <mergeCell ref="F868:J869"/>
    <mergeCell ref="P868:Q868"/>
    <mergeCell ref="R868:T868"/>
    <mergeCell ref="X868:Y868"/>
    <mergeCell ref="P869:Q869"/>
    <mergeCell ref="R869:T869"/>
    <mergeCell ref="Q885:S885"/>
    <mergeCell ref="Z885:Z887"/>
    <mergeCell ref="X870:Y870"/>
    <mergeCell ref="R871:T871"/>
    <mergeCell ref="X871:Y871"/>
    <mergeCell ref="F885:G885"/>
    <mergeCell ref="F870:J871"/>
    <mergeCell ref="K870:Q871"/>
    <mergeCell ref="R870:T870"/>
    <mergeCell ref="K885:P885"/>
    <mergeCell ref="L886:L888"/>
    <mergeCell ref="M886:M888"/>
    <mergeCell ref="N886:N888"/>
    <mergeCell ref="B130:B131"/>
    <mergeCell ref="B132:B133"/>
    <mergeCell ref="B134:B135"/>
    <mergeCell ref="B136:B137"/>
    <mergeCell ref="E870:E871"/>
    <mergeCell ref="E868:E869"/>
    <mergeCell ref="E866:E867"/>
    <mergeCell ref="X890:Y891"/>
    <mergeCell ref="S886:S888"/>
    <mergeCell ref="R886:R888"/>
    <mergeCell ref="U889:V889"/>
    <mergeCell ref="R890:T891"/>
    <mergeCell ref="U890:U891"/>
    <mergeCell ref="V890:V891"/>
    <mergeCell ref="K889:Q891"/>
    <mergeCell ref="O886:O888"/>
    <mergeCell ref="P886:P888"/>
    <mergeCell ref="Q886:Q888"/>
    <mergeCell ref="F886:F888"/>
    <mergeCell ref="I886:I888"/>
    <mergeCell ref="J886:J888"/>
    <mergeCell ref="G886:G888"/>
    <mergeCell ref="H886:H888"/>
    <mergeCell ref="K886:K888"/>
    <mergeCell ref="P892:Q892"/>
    <mergeCell ref="R892:T892"/>
    <mergeCell ref="P893:Q893"/>
    <mergeCell ref="R893:T893"/>
    <mergeCell ref="X893:Y893"/>
    <mergeCell ref="B116:B117"/>
    <mergeCell ref="B118:B119"/>
    <mergeCell ref="B120:B121"/>
    <mergeCell ref="B122:B123"/>
    <mergeCell ref="B124:B125"/>
    <mergeCell ref="B126:B127"/>
    <mergeCell ref="B128:B129"/>
    <mergeCell ref="E892:E893"/>
    <mergeCell ref="F892:J893"/>
    <mergeCell ref="E894:E895"/>
    <mergeCell ref="F894:J895"/>
    <mergeCell ref="E889:E891"/>
    <mergeCell ref="F889:J891"/>
    <mergeCell ref="E885:E888"/>
    <mergeCell ref="I885:J885"/>
    <mergeCell ref="P894:Q894"/>
    <mergeCell ref="R894:T894"/>
    <mergeCell ref="X894:Y894"/>
    <mergeCell ref="P895:Q895"/>
    <mergeCell ref="R895:T895"/>
    <mergeCell ref="X895:Y895"/>
    <mergeCell ref="F896:J897"/>
    <mergeCell ref="P896:Q896"/>
    <mergeCell ref="R896:T896"/>
    <mergeCell ref="F898:J899"/>
    <mergeCell ref="P898:Q898"/>
    <mergeCell ref="R898:T898"/>
    <mergeCell ref="X896:Y896"/>
    <mergeCell ref="P897:Q897"/>
    <mergeCell ref="R897:T897"/>
    <mergeCell ref="X897:Y897"/>
    <mergeCell ref="X898:Y898"/>
    <mergeCell ref="P899:Q899"/>
    <mergeCell ref="R899:T899"/>
    <mergeCell ref="X899:Y899"/>
    <mergeCell ref="F902:J903"/>
    <mergeCell ref="P902:Q902"/>
    <mergeCell ref="R902:T902"/>
    <mergeCell ref="X900:Y900"/>
    <mergeCell ref="P901:Q901"/>
    <mergeCell ref="R901:T901"/>
    <mergeCell ref="X901:Y901"/>
    <mergeCell ref="F900:J901"/>
    <mergeCell ref="P900:Q900"/>
    <mergeCell ref="R900:T900"/>
    <mergeCell ref="X902:Y902"/>
    <mergeCell ref="P903:Q903"/>
    <mergeCell ref="R903:T903"/>
    <mergeCell ref="X903:Y903"/>
    <mergeCell ref="F906:J907"/>
    <mergeCell ref="P906:Q906"/>
    <mergeCell ref="R906:T906"/>
    <mergeCell ref="X904:Y904"/>
    <mergeCell ref="P905:Q905"/>
    <mergeCell ref="R905:T905"/>
    <mergeCell ref="F904:J905"/>
    <mergeCell ref="P904:Q904"/>
    <mergeCell ref="R904:T904"/>
    <mergeCell ref="X906:Y906"/>
    <mergeCell ref="P907:Q907"/>
    <mergeCell ref="R907:T907"/>
    <mergeCell ref="X907:Y907"/>
    <mergeCell ref="E898:E899"/>
    <mergeCell ref="E896:E897"/>
    <mergeCell ref="X908:Y908"/>
    <mergeCell ref="P909:Q909"/>
    <mergeCell ref="R909:T909"/>
    <mergeCell ref="X909:Y909"/>
    <mergeCell ref="F908:J909"/>
    <mergeCell ref="P908:Q908"/>
    <mergeCell ref="R908:T908"/>
    <mergeCell ref="X905:Y905"/>
    <mergeCell ref="E910:E911"/>
    <mergeCell ref="E908:E909"/>
    <mergeCell ref="E906:E907"/>
    <mergeCell ref="E904:E905"/>
    <mergeCell ref="E902:E903"/>
    <mergeCell ref="E900:E901"/>
    <mergeCell ref="Q925:S925"/>
    <mergeCell ref="Z925:Z927"/>
    <mergeCell ref="X910:Y910"/>
    <mergeCell ref="R911:T911"/>
    <mergeCell ref="X911:Y911"/>
    <mergeCell ref="F925:G925"/>
    <mergeCell ref="F910:J911"/>
    <mergeCell ref="K910:Q911"/>
    <mergeCell ref="R910:T910"/>
    <mergeCell ref="K925:P925"/>
    <mergeCell ref="L926:L928"/>
    <mergeCell ref="M926:M928"/>
    <mergeCell ref="N926:N928"/>
    <mergeCell ref="B102:B103"/>
    <mergeCell ref="B104:B105"/>
    <mergeCell ref="B106:B107"/>
    <mergeCell ref="B108:B109"/>
    <mergeCell ref="B110:B111"/>
    <mergeCell ref="B112:B113"/>
    <mergeCell ref="B114:B115"/>
    <mergeCell ref="X930:Y931"/>
    <mergeCell ref="S926:S928"/>
    <mergeCell ref="R926:R928"/>
    <mergeCell ref="U929:V929"/>
    <mergeCell ref="R930:T931"/>
    <mergeCell ref="U930:U931"/>
    <mergeCell ref="V930:V931"/>
    <mergeCell ref="K929:Q931"/>
    <mergeCell ref="O926:O928"/>
    <mergeCell ref="P926:P928"/>
    <mergeCell ref="Q926:Q928"/>
    <mergeCell ref="F926:F928"/>
    <mergeCell ref="I926:I928"/>
    <mergeCell ref="J926:J928"/>
    <mergeCell ref="G926:G928"/>
    <mergeCell ref="H926:H928"/>
    <mergeCell ref="K926:K928"/>
    <mergeCell ref="P932:Q932"/>
    <mergeCell ref="R932:T932"/>
    <mergeCell ref="P933:Q933"/>
    <mergeCell ref="R933:T933"/>
    <mergeCell ref="X933:Y933"/>
    <mergeCell ref="B88:B89"/>
    <mergeCell ref="B90:B91"/>
    <mergeCell ref="B92:B93"/>
    <mergeCell ref="B94:B95"/>
    <mergeCell ref="B96:B97"/>
    <mergeCell ref="B98:B99"/>
    <mergeCell ref="B100:B101"/>
    <mergeCell ref="E932:E933"/>
    <mergeCell ref="F932:J933"/>
    <mergeCell ref="E934:E935"/>
    <mergeCell ref="F934:J935"/>
    <mergeCell ref="E929:E931"/>
    <mergeCell ref="F929:J931"/>
    <mergeCell ref="E925:E928"/>
    <mergeCell ref="I925:J925"/>
    <mergeCell ref="P934:Q934"/>
    <mergeCell ref="R934:T934"/>
    <mergeCell ref="X934:Y934"/>
    <mergeCell ref="P935:Q935"/>
    <mergeCell ref="R935:T935"/>
    <mergeCell ref="X935:Y935"/>
    <mergeCell ref="F936:J937"/>
    <mergeCell ref="P936:Q936"/>
    <mergeCell ref="R936:T936"/>
    <mergeCell ref="F938:J939"/>
    <mergeCell ref="P938:Q938"/>
    <mergeCell ref="R938:T938"/>
    <mergeCell ref="X936:Y936"/>
    <mergeCell ref="P937:Q937"/>
    <mergeCell ref="R937:T937"/>
    <mergeCell ref="X937:Y937"/>
    <mergeCell ref="X938:Y938"/>
    <mergeCell ref="P939:Q939"/>
    <mergeCell ref="R939:T939"/>
    <mergeCell ref="X939:Y939"/>
    <mergeCell ref="F942:J943"/>
    <mergeCell ref="P942:Q942"/>
    <mergeCell ref="R942:T942"/>
    <mergeCell ref="X940:Y940"/>
    <mergeCell ref="P941:Q941"/>
    <mergeCell ref="R941:T941"/>
    <mergeCell ref="X941:Y941"/>
    <mergeCell ref="F940:J941"/>
    <mergeCell ref="P940:Q940"/>
    <mergeCell ref="R940:T940"/>
    <mergeCell ref="X942:Y942"/>
    <mergeCell ref="P943:Q943"/>
    <mergeCell ref="R943:T943"/>
    <mergeCell ref="X943:Y943"/>
    <mergeCell ref="F946:J947"/>
    <mergeCell ref="P946:Q946"/>
    <mergeCell ref="R946:T946"/>
    <mergeCell ref="X944:Y944"/>
    <mergeCell ref="P945:Q945"/>
    <mergeCell ref="R945:T945"/>
    <mergeCell ref="F944:J945"/>
    <mergeCell ref="P944:Q944"/>
    <mergeCell ref="R944:T944"/>
    <mergeCell ref="X946:Y946"/>
    <mergeCell ref="P947:Q947"/>
    <mergeCell ref="R947:T947"/>
    <mergeCell ref="X947:Y947"/>
    <mergeCell ref="E938:E939"/>
    <mergeCell ref="E936:E937"/>
    <mergeCell ref="X948:Y948"/>
    <mergeCell ref="P949:Q949"/>
    <mergeCell ref="R949:T949"/>
    <mergeCell ref="X949:Y949"/>
    <mergeCell ref="F948:J949"/>
    <mergeCell ref="P948:Q948"/>
    <mergeCell ref="R948:T948"/>
    <mergeCell ref="X945:Y945"/>
    <mergeCell ref="E950:E951"/>
    <mergeCell ref="E948:E949"/>
    <mergeCell ref="E946:E947"/>
    <mergeCell ref="E944:E945"/>
    <mergeCell ref="E942:E943"/>
    <mergeCell ref="E940:E941"/>
    <mergeCell ref="Q965:S965"/>
    <mergeCell ref="Z965:Z967"/>
    <mergeCell ref="X950:Y950"/>
    <mergeCell ref="R951:T951"/>
    <mergeCell ref="X951:Y951"/>
    <mergeCell ref="F965:G965"/>
    <mergeCell ref="F950:J951"/>
    <mergeCell ref="K950:Q951"/>
    <mergeCell ref="R950:T950"/>
    <mergeCell ref="K965:P965"/>
    <mergeCell ref="L966:L968"/>
    <mergeCell ref="M966:M968"/>
    <mergeCell ref="N966:N968"/>
    <mergeCell ref="B74:B75"/>
    <mergeCell ref="B76:B77"/>
    <mergeCell ref="B78:B79"/>
    <mergeCell ref="B80:B81"/>
    <mergeCell ref="B82:B83"/>
    <mergeCell ref="B84:B85"/>
    <mergeCell ref="B86:B87"/>
    <mergeCell ref="X970:Y971"/>
    <mergeCell ref="S966:S968"/>
    <mergeCell ref="R966:R968"/>
    <mergeCell ref="U969:V969"/>
    <mergeCell ref="R970:T971"/>
    <mergeCell ref="U970:U971"/>
    <mergeCell ref="V970:V971"/>
    <mergeCell ref="K969:Q971"/>
    <mergeCell ref="O966:O968"/>
    <mergeCell ref="P966:P968"/>
    <mergeCell ref="Q966:Q968"/>
    <mergeCell ref="F966:F968"/>
    <mergeCell ref="I966:I968"/>
    <mergeCell ref="J966:J968"/>
    <mergeCell ref="G966:G968"/>
    <mergeCell ref="H966:H968"/>
    <mergeCell ref="K966:K968"/>
    <mergeCell ref="P972:Q972"/>
    <mergeCell ref="R972:T972"/>
    <mergeCell ref="P973:Q973"/>
    <mergeCell ref="R973:T973"/>
    <mergeCell ref="X973:Y973"/>
    <mergeCell ref="B60:B61"/>
    <mergeCell ref="B62:B63"/>
    <mergeCell ref="B64:B65"/>
    <mergeCell ref="B66:B67"/>
    <mergeCell ref="B68:B69"/>
    <mergeCell ref="B70:B71"/>
    <mergeCell ref="B72:B73"/>
    <mergeCell ref="E972:E973"/>
    <mergeCell ref="F972:J973"/>
    <mergeCell ref="E974:E975"/>
    <mergeCell ref="F974:J975"/>
    <mergeCell ref="E969:E971"/>
    <mergeCell ref="F969:J971"/>
    <mergeCell ref="E965:E968"/>
    <mergeCell ref="I965:J965"/>
    <mergeCell ref="P974:Q974"/>
    <mergeCell ref="R974:T974"/>
    <mergeCell ref="X974:Y974"/>
    <mergeCell ref="P975:Q975"/>
    <mergeCell ref="R975:T975"/>
    <mergeCell ref="X975:Y975"/>
    <mergeCell ref="F976:J977"/>
    <mergeCell ref="P976:Q976"/>
    <mergeCell ref="R976:T976"/>
    <mergeCell ref="F978:J979"/>
    <mergeCell ref="P978:Q978"/>
    <mergeCell ref="R978:T978"/>
    <mergeCell ref="X976:Y976"/>
    <mergeCell ref="P977:Q977"/>
    <mergeCell ref="R977:T977"/>
    <mergeCell ref="X977:Y977"/>
    <mergeCell ref="X978:Y978"/>
    <mergeCell ref="P979:Q979"/>
    <mergeCell ref="R979:T979"/>
    <mergeCell ref="X979:Y979"/>
    <mergeCell ref="F982:J983"/>
    <mergeCell ref="P982:Q982"/>
    <mergeCell ref="R982:T982"/>
    <mergeCell ref="X980:Y980"/>
    <mergeCell ref="P981:Q981"/>
    <mergeCell ref="R981:T981"/>
    <mergeCell ref="X981:Y981"/>
    <mergeCell ref="F980:J981"/>
    <mergeCell ref="P980:Q980"/>
    <mergeCell ref="R980:T980"/>
    <mergeCell ref="X982:Y982"/>
    <mergeCell ref="P983:Q983"/>
    <mergeCell ref="R983:T983"/>
    <mergeCell ref="X983:Y983"/>
    <mergeCell ref="F986:J987"/>
    <mergeCell ref="P986:Q986"/>
    <mergeCell ref="R986:T986"/>
    <mergeCell ref="X984:Y984"/>
    <mergeCell ref="P985:Q985"/>
    <mergeCell ref="R985:T985"/>
    <mergeCell ref="P984:Q984"/>
    <mergeCell ref="R984:T984"/>
    <mergeCell ref="X986:Y986"/>
    <mergeCell ref="P987:Q987"/>
    <mergeCell ref="R987:T987"/>
    <mergeCell ref="X987:Y987"/>
    <mergeCell ref="E976:E977"/>
    <mergeCell ref="X988:Y988"/>
    <mergeCell ref="P989:Q989"/>
    <mergeCell ref="R989:T989"/>
    <mergeCell ref="X989:Y989"/>
    <mergeCell ref="F988:J989"/>
    <mergeCell ref="P988:Q988"/>
    <mergeCell ref="R988:T988"/>
    <mergeCell ref="X985:Y985"/>
    <mergeCell ref="F984:J985"/>
    <mergeCell ref="E988:E989"/>
    <mergeCell ref="E986:E987"/>
    <mergeCell ref="E984:E985"/>
    <mergeCell ref="E982:E983"/>
    <mergeCell ref="E980:E981"/>
    <mergeCell ref="E978:E979"/>
    <mergeCell ref="Q1005:S1005"/>
    <mergeCell ref="Z1005:Z1007"/>
    <mergeCell ref="X990:Y990"/>
    <mergeCell ref="R991:T991"/>
    <mergeCell ref="X991:Y991"/>
    <mergeCell ref="F1005:G1005"/>
    <mergeCell ref="F990:J991"/>
    <mergeCell ref="K990:Q991"/>
    <mergeCell ref="R990:T990"/>
    <mergeCell ref="K1005:P1005"/>
    <mergeCell ref="M1006:M1008"/>
    <mergeCell ref="N1006:N1008"/>
    <mergeCell ref="B46:B47"/>
    <mergeCell ref="B48:B49"/>
    <mergeCell ref="B50:B51"/>
    <mergeCell ref="B52:B53"/>
    <mergeCell ref="B54:B55"/>
    <mergeCell ref="B56:B57"/>
    <mergeCell ref="B58:B59"/>
    <mergeCell ref="E990:E991"/>
    <mergeCell ref="H1006:H1008"/>
    <mergeCell ref="K1006:K1008"/>
    <mergeCell ref="X1010:Y1011"/>
    <mergeCell ref="S1006:S1008"/>
    <mergeCell ref="R1006:R1008"/>
    <mergeCell ref="U1009:V1009"/>
    <mergeCell ref="R1010:T1011"/>
    <mergeCell ref="U1010:U1011"/>
    <mergeCell ref="V1010:V1011"/>
    <mergeCell ref="L1006:L1008"/>
    <mergeCell ref="X1013:Y1013"/>
    <mergeCell ref="B32:B33"/>
    <mergeCell ref="B34:B35"/>
    <mergeCell ref="B36:B37"/>
    <mergeCell ref="B38:B39"/>
    <mergeCell ref="B40:B41"/>
    <mergeCell ref="K1009:Q1011"/>
    <mergeCell ref="O1006:O1008"/>
    <mergeCell ref="P1006:P1008"/>
    <mergeCell ref="Q1006:Q1008"/>
    <mergeCell ref="E1005:E1008"/>
    <mergeCell ref="I1005:J1005"/>
    <mergeCell ref="P1012:Q1012"/>
    <mergeCell ref="R1012:T1012"/>
    <mergeCell ref="P1013:Q1013"/>
    <mergeCell ref="R1013:T1013"/>
    <mergeCell ref="F1006:F1008"/>
    <mergeCell ref="I1006:I1008"/>
    <mergeCell ref="J1006:J1008"/>
    <mergeCell ref="G1006:G1008"/>
    <mergeCell ref="E1012:E1013"/>
    <mergeCell ref="F1012:J1013"/>
    <mergeCell ref="E1014:E1015"/>
    <mergeCell ref="F1014:J1015"/>
    <mergeCell ref="E1009:E1011"/>
    <mergeCell ref="F1009:J1011"/>
    <mergeCell ref="R1016:T1016"/>
    <mergeCell ref="P1014:Q1014"/>
    <mergeCell ref="R1014:T1014"/>
    <mergeCell ref="X1014:Y1014"/>
    <mergeCell ref="P1015:Q1015"/>
    <mergeCell ref="R1015:T1015"/>
    <mergeCell ref="X1015:Y1015"/>
    <mergeCell ref="R1021:T1021"/>
    <mergeCell ref="F1018:J1019"/>
    <mergeCell ref="P1018:Q1018"/>
    <mergeCell ref="R1018:T1018"/>
    <mergeCell ref="X1016:Y1016"/>
    <mergeCell ref="P1017:Q1017"/>
    <mergeCell ref="R1017:T1017"/>
    <mergeCell ref="X1017:Y1017"/>
    <mergeCell ref="F1016:J1017"/>
    <mergeCell ref="P1016:Q1016"/>
    <mergeCell ref="X1023:Y1023"/>
    <mergeCell ref="X1018:Y1018"/>
    <mergeCell ref="P1019:Q1019"/>
    <mergeCell ref="R1019:T1019"/>
    <mergeCell ref="X1019:Y1019"/>
    <mergeCell ref="F1022:J1023"/>
    <mergeCell ref="P1022:Q1022"/>
    <mergeCell ref="R1022:T1022"/>
    <mergeCell ref="X1020:Y1020"/>
    <mergeCell ref="P1021:Q1021"/>
    <mergeCell ref="F1024:J1025"/>
    <mergeCell ref="P1024:Q1024"/>
    <mergeCell ref="R1024:T1024"/>
    <mergeCell ref="X1021:Y1021"/>
    <mergeCell ref="F1020:J1021"/>
    <mergeCell ref="P1020:Q1020"/>
    <mergeCell ref="R1020:T1020"/>
    <mergeCell ref="X1022:Y1022"/>
    <mergeCell ref="P1023:Q1023"/>
    <mergeCell ref="R1023:T1023"/>
    <mergeCell ref="R1026:T1026"/>
    <mergeCell ref="X1024:Y1024"/>
    <mergeCell ref="P1025:Q1025"/>
    <mergeCell ref="R1025:T1025"/>
    <mergeCell ref="X1025:Y1025"/>
    <mergeCell ref="X1026:Y1026"/>
    <mergeCell ref="P1027:Q1027"/>
    <mergeCell ref="R1027:T1027"/>
    <mergeCell ref="X1027:Y1027"/>
    <mergeCell ref="X1029:Y1029"/>
    <mergeCell ref="E1028:E1029"/>
    <mergeCell ref="F1028:J1029"/>
    <mergeCell ref="P1028:Q1028"/>
    <mergeCell ref="R1028:T1028"/>
    <mergeCell ref="F1026:J1027"/>
    <mergeCell ref="P1026:Q1026"/>
    <mergeCell ref="B16:B17"/>
    <mergeCell ref="E8:E10"/>
    <mergeCell ref="B26:B27"/>
    <mergeCell ref="B28:B29"/>
    <mergeCell ref="B30:B31"/>
    <mergeCell ref="E1030:E1031"/>
    <mergeCell ref="E1026:E1027"/>
    <mergeCell ref="E1016:E1017"/>
    <mergeCell ref="B42:B43"/>
    <mergeCell ref="B44:B45"/>
    <mergeCell ref="B18:B19"/>
    <mergeCell ref="B20:B21"/>
    <mergeCell ref="B22:B23"/>
    <mergeCell ref="B24:B25"/>
    <mergeCell ref="H9:H10"/>
    <mergeCell ref="E1024:E1025"/>
    <mergeCell ref="E1022:E1023"/>
    <mergeCell ref="E1020:E1021"/>
    <mergeCell ref="E1018:E1019"/>
    <mergeCell ref="B14:B15"/>
    <mergeCell ref="R1031:T1031"/>
    <mergeCell ref="X1031:Y1031"/>
    <mergeCell ref="F1030:J1031"/>
    <mergeCell ref="K1030:Q1031"/>
    <mergeCell ref="R1030:T1030"/>
    <mergeCell ref="X1028:Y1028"/>
    <mergeCell ref="P1029:Q1029"/>
    <mergeCell ref="R1029:T1029"/>
    <mergeCell ref="X1030:Y1030"/>
    <mergeCell ref="Q8:S8"/>
    <mergeCell ref="F9:F10"/>
    <mergeCell ref="G9:G10"/>
    <mergeCell ref="K11:N13"/>
    <mergeCell ref="S12:T13"/>
    <mergeCell ref="F8:G8"/>
    <mergeCell ref="I8:J8"/>
    <mergeCell ref="R9:R10"/>
    <mergeCell ref="N9:N10"/>
    <mergeCell ref="J6:K6"/>
    <mergeCell ref="W150:W151"/>
    <mergeCell ref="K8:P8"/>
    <mergeCell ref="I9:I10"/>
    <mergeCell ref="J9:J10"/>
    <mergeCell ref="K9:K10"/>
    <mergeCell ref="L9:L10"/>
    <mergeCell ref="M9:M10"/>
    <mergeCell ref="S9:S10"/>
    <mergeCell ref="O12:R13"/>
  </mergeCells>
  <conditionalFormatting sqref="O15:R15 O17:R17 O19:R19 O123:R123 O125:R125 O127:R127 O129:R129 O131:R131 O133:R133 O135:R135 O137:R137 O139:R139 O141:R141 O143:R143 O145:R145 O147:R147 O149:R149 O63:R63 O65:R65 O67:R67 O69:R69 O71:R71 O73:R73 O75:R75 O77:R77 O79:R79 O81:R81 O83:R83 O85:R85 O87:R87 O89:R89 O91:R91 O93:R93 O95:R95 O97:R97 O99:R99 O101:R101 O103:R103 O105:R105 O107:R107 O109:R109 O111:R111 O113:R113 O115:R115 O117:R117 O119:R119 O121:R121 O21:R21 O23:R23 O25:R25 O27:R27 O29:R29 O31:R31 O33:R33 O35:R35 O37:R37 O39:R39 O41:R41 O43:R43 O45:R45 O47:R47 O49:R49 O51:R51 O53:R53 O55:R55 O57:R57 O59:R59 O61:R61">
    <cfRule type="expression" priority="2" dxfId="0" stopIfTrue="1">
      <formula>O14="賃金で算定"</formula>
    </cfRule>
  </conditionalFormatting>
  <conditionalFormatting sqref="Y14 Y76 Y78 Y80 Y82 Y84 Y86 Y88 Y90 Y92 Y94 Y96 Y98 Y100 Y102 Y104 Y106 Y108 Y110 Y112 Y114 Y116 Y118 Y120 Y122 Y124 Y126 Y128 Y130 Y132 Y134 Y136 Y138 Y140 Y142 Y144 Y146 Y148">
    <cfRule type="expression" priority="3" dxfId="10" stopIfTrue="1">
      <formula>AND(O14="賃金で算定",Y14=0)</formula>
    </cfRule>
  </conditionalFormatting>
  <conditionalFormatting sqref="K15:M15 K75:M75 K67:M67 K63:M63 K71:M71 K65:M65 K73:M73 K69:M69 K31:M31 K33:M33 K35:M35 K37:M37 K39:M39 K41:M41 K43:M43 K45:M45 K47:M47 K49:M49 K51:M51 K53:M53 K55:M55 K57:M57 K59:M59 K61:M61 K21:M21 K23:M23 K25:M25 K27:M27 K29:M29 K17:M17 K19:M19">
    <cfRule type="cellIs" priority="5" dxfId="11" operator="equal" stopIfTrue="1">
      <formula>0</formula>
    </cfRule>
    <cfRule type="cellIs" priority="6" dxfId="10" operator="notBetween" stopIfTrue="1">
      <formula>$B$6</formula>
      <formula>$B$7</formula>
    </cfRule>
  </conditionalFormatting>
  <conditionalFormatting sqref="F9:S10">
    <cfRule type="cellIs" priority="8" dxfId="11" operator="equal" stopIfTrue="1">
      <formula>""</formula>
    </cfRule>
  </conditionalFormatting>
  <conditionalFormatting sqref="Y16 Y24 Y26 Y28 Y30 Y32 Y34 Y36 Y38 Y40 Y42 Y44 Y46 Y48 Y50 Y52 Y54 Y56 Y58 Y60 Y62 Y64 Y66 Y68 Y70 Y72 Y74">
    <cfRule type="expression" priority="1" dxfId="10" stopIfTrue="1">
      <formula>AND(O16="賃金で算定",Y16=0)</formula>
    </cfRule>
  </conditionalFormatting>
  <dataValidations count="9">
    <dataValidation type="custom" allowBlank="1" showInputMessage="1" showErrorMessage="1" error="賃金で算定する場合は「賃金で算定」を選択してください。" sqref="Y14 Y90 Y92 Y94 Y96 Y98 Y100 Y102 Y104 Y106 Y108 Y110 Y112 Y114 Y116 Y118 Y120 Y122 Y124 Y126 Y128 Y130 Y132 Y134 Y136 Y138 Y140 Y142 Y144 Y146 Y148 Y76 Y78 Y80 Y82 Y84 Y86 Y88 Y16 Y70 Y72 Y74 Y24 Y26 Y28 Y30 Y32 Y34 Y36 Y38 Y40 Y42 Y44 Y46 Y48 Y50 Y52 Y54 Y56 Y58 Y60 Y62 Y64 Y66 Y68">
      <formula1>#REF!&gt;0</formula1>
    </dataValidation>
    <dataValidation type="list" showInputMessage="1" showErrorMessage="1" sqref="R1020 O148:Q148 O146:Q146 O144:Q144 O142:Q142 O140:Q140 O138:Q138 O136:Q136 O134:Q134 O132:Q132 O130:Q130 O128:Q128 O126:Q126 O124:Q124 O122:Q122 O120:Q120 O118:Q118 O116:Q116 O114:Q114 O112:Q112 O110:Q110 O108:Q108 O106:Q106 O104:Q104 O102:Q102 O100:Q100 O98:Q98 O96:Q96 O94:Q94 O92:Q92 O90:Q90 O88:Q88 O86:Q86 O84:Q84 O82:Q82 O80:Q80 O78:Q78 O76:Q76 O74:Q74 O72:Q72 O70:Q70 O68:Q68 O66:Q66 O64:Q64 O62:Q62 O54:Q54 O52:Q52 O50:Q50 O48:Q48 O46:Q46 O44:Q44 O42:Q42 O40:Q40 O38:Q38 O36:Q36 O34:Q34 O32:Q32 O30:Q30 O28:Q28 O26:Q26 R1026 O24:Q24 O22:Q22 R1024 R1022 O20:Q20 O18:Q18 O16:Q16 R984 R982 R980 R1012 R938 R936 R934 R948 R946 R944 R942 R940 R972 R898 R896 R894 R908 R906 R904 R902 R900 R932 R858 R856 R854 R868 R866 R864 R862 R860 R892 R818">
      <formula1>#REF!</formula1>
    </dataValidation>
    <dataValidation type="list" showInputMessage="1" showErrorMessage="1" sqref="R816 R814 R828 R826 R824 R822 R820 R852 R778 R776 R774 R788 R786 R784 R782 R780 R812 R738 R736 R734 R748 R746 R744 R742 R740 R772 R698 R696 R694 R708 R706 R704 R702 R700 R732 R658 R656 R654 R668 R666 R664 R662 R660 R692 R618 R616 R614 R628 R626 R624 R622 R620 R652 R578 R576 R574 R588 R586 R584 R582 R580 R612 R538 R536 R534 R548 R546 R544 R542 R540 R572 R498 R496 R494 R508 R506 R504 R502 R500 R532 R458 R456 R454 R468 R466 R464 R462 R460 R492 R418 R416 R414 R428 R426 R424 R422 R420 R452 R378 R376">
      <formula1>#REF!</formula1>
    </dataValidation>
    <dataValidation type="list" showInputMessage="1" showErrorMessage="1" sqref="R374 R388 R386 R384 R382 R380 R412 R338 R336 R334 R348 R346 R344 R342 R340 R372 R298 R296 R294 R308 R306 R304 R302 R300 R332 R258 R256 R254 R268 R266 R264 R262 R260 R292 R218 R216 R214 R228 R226 R224 R222 R220 R252 R178 R176 R174 R188 R186 R184 R182 R180 R212 R1018 R1016 R1014 R978 R976 R974 R988 R986 R172 R1028 O60:Q60 O58:Q58 O56:Q56">
      <formula1>#REF!</formula1>
    </dataValidation>
    <dataValidation allowBlank="1" showInputMessage="1" showErrorMessage="1" imeMode="hiragana" sqref="E1014:F1014 E974:F974 E172:F172 E176:F176 E178:F178 E180:F180 E182:F182 E184:F184 E186:F186 E188:F188 E212:F212 E216:F216 E218:F218 E220:F220 E222:F222 E224:F224 E226:F226 E228:F228 E252:F252 E256:F256 E258:F258 E260:F260 E262:F262 E264:F264 E266:F266 E268:F268 E292:F292 E296:F296 E298:F298 E300:F300 E302:F302 E304:F304 E306:F306 E308:F308 E332:F332 E336:F336 E338:F338 E340:F340 E342:F342 E344:F344 E346:F346 E348:F348 E372:F372 E376:F376 E378:F378 E380:F380 E382:F382 E384:F384 E386:F386 E388:F388 E412:F412 E416:F416 E418:F418 E420:F420 E422:F422 E424:F424 E426:F426 E428:F428 E452:F452 E456:F456 E458:F458 E460:F460 E462:F462 E464:F464 E466:F466 E468:F468 E492:F492 E496:F496 E498:F498 E500:F500 E502:F502 E504:F504 E506:F506 E508:F508 E532:F532 E536:F536 E538:F538 E540:F540 E542:F542 E544:F544 E546:F546 E548:F548 E572:F572 E576:F576 E578:F578 E580:F580 E582:F582 E584:F584 E586:F586 E588:F588 E612:F612 E616:F616 E618:F618 E620:F620 E622:F622 E624:F624 E626:F626 E628:F628 E652:F652 E656:F656"/>
    <dataValidation allowBlank="1" showInputMessage="1" showErrorMessage="1" imeMode="hiragana" sqref="E658:F658 E660:F660 E662:F662 E664:F664 E666:F666 E668:F668 E692:F692 E696:F696 E698:F698 E700:F700 E702:F702 E704:F704 E706:F706 E708:F708 E732:F732 E736:F736 E738:F738 E740:F740 E742:F742 E744:F744 E746:F746 E748:F748 E772:F772 E776:F776 E778:F778 E780:F780 E782:F782 E784:F784 E786:F786 E788:F788 E812:F812 E816:F816 E818:F818 E820:F820 E822:F822 E824:F824 E826:F826 E828:F828 E852:F852 E856:F856 E858:F858 E860:F860 E862:F862 E864:F864 E866:F866 E868:F868 E892:F892 E896:F896 E898:F898 E900:F900 E902:F902 E904:F904 E906:F906 E908:F908 E932:F932 E936:F936 E938:F938 E940:F940 E942:F942 E944:F944 E946:F946 E948:F948 E972:F972 E976:F976 E978:F978 E980:F980 E982:F982 E984:F984 E986:F986 E988:F988 E1012:F1012 E1016:F1016 E1018:F1018 E1020:F1020 E1022:F1022 E1024:F1024 E1026:F1026 E1028:F1028 E174:F174 E214:F214 E254:F254 E294:F294 E334:F334 E374:F374 E414:F414 E454:F454 E494:F494 E534:F534 E574:F574 E614:F614 E654:F654 E694:F694 E734:F734 E774:F774 E814:F814 E854:F854 E894:F894 E934:F934 E14:J149"/>
    <dataValidation type="list" allowBlank="1" showInputMessage="1" showErrorMessage="1" sqref="Z76:Z149">
      <formula1>$AB$3:$AB$10</formula1>
    </dataValidation>
    <dataValidation type="list" allowBlank="1" showInputMessage="1" showErrorMessage="1" sqref="U6:V6">
      <formula1>$C$4:$C$5</formula1>
    </dataValidation>
    <dataValidation type="list" allowBlank="1" showInputMessage="1" showErrorMessage="1" sqref="Z14:Z75">
      <formula1>$AB$3:$AB$11</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dimension ref="A1:AW157"/>
  <sheetViews>
    <sheetView view="pageBreakPreview" zoomScaleSheetLayoutView="100" workbookViewId="0" topLeftCell="B6">
      <selection activeCell="B18" sqref="B18:I19"/>
    </sheetView>
  </sheetViews>
  <sheetFormatPr defaultColWidth="9.00390625" defaultRowHeight="12.75" customHeight="1" zeroHeight="1"/>
  <cols>
    <col min="1" max="1" width="5.375" style="1" hidden="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4.125" style="8" customWidth="1"/>
    <col min="47" max="16384" width="9.00390625" style="1" customWidth="1"/>
  </cols>
  <sheetData>
    <row r="1" ht="6" customHeight="1" hidden="1">
      <c r="A1" s="1">
        <f>'報告書入力'!B2</f>
        <v>0</v>
      </c>
    </row>
    <row r="2" spans="1:25" ht="24" customHeight="1" hidden="1">
      <c r="A2" s="1">
        <f>VLOOKUP(A1,コード!D16:E21,2)</f>
        <v>1</v>
      </c>
      <c r="Y2" s="2"/>
    </row>
    <row r="3" spans="21:49" ht="9" customHeight="1">
      <c r="U3" s="3"/>
      <c r="V3" s="3"/>
      <c r="W3" s="3"/>
      <c r="X3" s="3"/>
      <c r="Y3" s="3"/>
      <c r="Z3" s="4"/>
      <c r="AA3" s="4"/>
      <c r="AB3" s="5"/>
      <c r="AC3" s="5"/>
      <c r="AD3" s="5"/>
      <c r="AE3" s="5"/>
      <c r="AF3" s="5"/>
      <c r="AG3" s="5"/>
      <c r="AH3" s="5"/>
      <c r="AI3" s="5"/>
      <c r="AJ3" s="5"/>
      <c r="AK3" s="5"/>
      <c r="AL3" s="5"/>
      <c r="AM3" s="5"/>
      <c r="AN3" s="5"/>
      <c r="AO3" s="5"/>
      <c r="AP3" s="5"/>
      <c r="AQ3" s="5"/>
      <c r="AR3" s="5"/>
      <c r="AS3" s="5"/>
      <c r="AW3" s="1" t="s">
        <v>137</v>
      </c>
    </row>
    <row r="4" spans="2:49" ht="17.25" customHeight="1">
      <c r="B4" s="6" t="s">
        <v>0</v>
      </c>
      <c r="U4" s="7" t="s">
        <v>1</v>
      </c>
      <c r="V4" s="3"/>
      <c r="W4" s="3"/>
      <c r="X4" s="3"/>
      <c r="Y4" s="3"/>
      <c r="AC4" s="8"/>
      <c r="AW4" s="1" t="s">
        <v>177</v>
      </c>
    </row>
    <row r="5" spans="13:49" ht="12.75" customHeight="1">
      <c r="M5" s="9"/>
      <c r="N5" s="552" t="s">
        <v>2</v>
      </c>
      <c r="O5" s="552"/>
      <c r="P5" s="552"/>
      <c r="Q5" s="552"/>
      <c r="R5" s="552"/>
      <c r="S5" s="552"/>
      <c r="T5" s="552"/>
      <c r="U5" s="552"/>
      <c r="V5" s="552"/>
      <c r="W5" s="552"/>
      <c r="X5" s="552"/>
      <c r="Y5" s="552"/>
      <c r="Z5" s="552"/>
      <c r="AA5" s="552"/>
      <c r="AB5" s="552"/>
      <c r="AC5" s="552"/>
      <c r="AD5" s="552"/>
      <c r="AE5" s="552"/>
      <c r="AF5" s="9"/>
      <c r="AM5" s="554" t="s">
        <v>177</v>
      </c>
      <c r="AN5" s="554"/>
      <c r="AW5" s="1" t="s">
        <v>178</v>
      </c>
    </row>
    <row r="6" spans="13:40" ht="12.75" customHeight="1">
      <c r="M6" s="11"/>
      <c r="N6" s="553"/>
      <c r="O6" s="553"/>
      <c r="P6" s="553"/>
      <c r="Q6" s="553"/>
      <c r="R6" s="553"/>
      <c r="S6" s="553"/>
      <c r="T6" s="553"/>
      <c r="U6" s="553"/>
      <c r="V6" s="553"/>
      <c r="W6" s="553"/>
      <c r="X6" s="553"/>
      <c r="Y6" s="553"/>
      <c r="Z6" s="553"/>
      <c r="AA6" s="553"/>
      <c r="AB6" s="553"/>
      <c r="AC6" s="553"/>
      <c r="AD6" s="553"/>
      <c r="AE6" s="553"/>
      <c r="AF6" s="11"/>
      <c r="AM6" s="554"/>
      <c r="AN6" s="554"/>
    </row>
    <row r="7" spans="39:40" ht="12.75" customHeight="1">
      <c r="AM7" s="554"/>
      <c r="AN7" s="554"/>
    </row>
    <row r="8" ht="6" customHeight="1"/>
    <row r="9" spans="2:45" ht="12" customHeight="1">
      <c r="B9" s="447" t="s">
        <v>3</v>
      </c>
      <c r="C9" s="448"/>
      <c r="D9" s="448"/>
      <c r="E9" s="448"/>
      <c r="F9" s="448"/>
      <c r="G9" s="448"/>
      <c r="H9" s="448"/>
      <c r="I9" s="555"/>
      <c r="J9" s="220" t="s">
        <v>4</v>
      </c>
      <c r="K9" s="220"/>
      <c r="L9" s="12" t="s">
        <v>5</v>
      </c>
      <c r="M9" s="220" t="s">
        <v>6</v>
      </c>
      <c r="N9" s="220"/>
      <c r="O9" s="219" t="s">
        <v>7</v>
      </c>
      <c r="P9" s="220"/>
      <c r="Q9" s="220"/>
      <c r="R9" s="220"/>
      <c r="S9" s="220"/>
      <c r="T9" s="220"/>
      <c r="U9" s="220" t="s">
        <v>8</v>
      </c>
      <c r="V9" s="220"/>
      <c r="W9" s="220"/>
      <c r="AL9" s="456">
        <f>VLOOKUP(A1,コード!D16:E21,2)</f>
        <v>1</v>
      </c>
      <c r="AM9" s="545"/>
      <c r="AN9" s="461" t="s">
        <v>9</v>
      </c>
      <c r="AO9" s="461"/>
      <c r="AP9" s="457">
        <v>1</v>
      </c>
      <c r="AQ9" s="545"/>
      <c r="AR9" s="461" t="s">
        <v>10</v>
      </c>
      <c r="AS9" s="463"/>
    </row>
    <row r="10" spans="2:45" ht="13.5" customHeight="1">
      <c r="B10" s="448"/>
      <c r="C10" s="448"/>
      <c r="D10" s="448"/>
      <c r="E10" s="448"/>
      <c r="F10" s="448"/>
      <c r="G10" s="448"/>
      <c r="H10" s="448"/>
      <c r="I10" s="555"/>
      <c r="J10" s="450" t="str">
        <f>'報告書入力'!F9</f>
        <v>1</v>
      </c>
      <c r="K10" s="435" t="str">
        <f>'報告書入力'!G9</f>
        <v>9</v>
      </c>
      <c r="L10" s="452" t="str">
        <f>'報告書入力'!H9</f>
        <v>1</v>
      </c>
      <c r="M10" s="438" t="str">
        <f>'報告書入力'!I9</f>
        <v>0</v>
      </c>
      <c r="N10" s="435" t="str">
        <f>'報告書入力'!J9</f>
        <v>2</v>
      </c>
      <c r="O10" s="438" t="str">
        <f>'報告書入力'!K9</f>
        <v>9</v>
      </c>
      <c r="P10" s="432" t="str">
        <f>'報告書入力'!L9</f>
        <v>3</v>
      </c>
      <c r="Q10" s="432" t="str">
        <f>'報告書入力'!M9</f>
        <v>3</v>
      </c>
      <c r="R10" s="432" t="str">
        <f>'報告書入力'!N9</f>
        <v>0</v>
      </c>
      <c r="S10" s="432" t="str">
        <f>'報告書入力'!O9</f>
        <v>1</v>
      </c>
      <c r="T10" s="435" t="str">
        <f>'報告書入力'!P9</f>
        <v>5</v>
      </c>
      <c r="U10" s="539" t="str">
        <f>LEFT('事業所名等'!L2,1)</f>
        <v>0</v>
      </c>
      <c r="V10" s="542" t="str">
        <f>MID('事業所名等'!L2,2,1)</f>
        <v>0</v>
      </c>
      <c r="W10" s="532" t="str">
        <f>RIGHT('事業所名等'!L2,1)</f>
        <v>0</v>
      </c>
      <c r="AL10" s="556"/>
      <c r="AM10" s="546"/>
      <c r="AN10" s="295"/>
      <c r="AO10" s="295"/>
      <c r="AP10" s="546"/>
      <c r="AQ10" s="546"/>
      <c r="AR10" s="295"/>
      <c r="AS10" s="464"/>
    </row>
    <row r="11" spans="2:45" ht="9" customHeight="1">
      <c r="B11" s="448"/>
      <c r="C11" s="448"/>
      <c r="D11" s="448"/>
      <c r="E11" s="448"/>
      <c r="F11" s="448"/>
      <c r="G11" s="448"/>
      <c r="H11" s="448"/>
      <c r="I11" s="555"/>
      <c r="J11" s="451"/>
      <c r="K11" s="537"/>
      <c r="L11" s="548"/>
      <c r="M11" s="550"/>
      <c r="N11" s="537"/>
      <c r="O11" s="550"/>
      <c r="P11" s="535"/>
      <c r="Q11" s="535"/>
      <c r="R11" s="535"/>
      <c r="S11" s="535"/>
      <c r="T11" s="537"/>
      <c r="U11" s="540"/>
      <c r="V11" s="543"/>
      <c r="W11" s="533"/>
      <c r="AL11" s="331"/>
      <c r="AM11" s="547"/>
      <c r="AN11" s="462"/>
      <c r="AO11" s="462"/>
      <c r="AP11" s="547"/>
      <c r="AQ11" s="547"/>
      <c r="AR11" s="462"/>
      <c r="AS11" s="465"/>
    </row>
    <row r="12" spans="2:23" ht="6" customHeight="1">
      <c r="B12" s="449"/>
      <c r="C12" s="449"/>
      <c r="D12" s="449"/>
      <c r="E12" s="449"/>
      <c r="F12" s="449"/>
      <c r="G12" s="449"/>
      <c r="H12" s="449"/>
      <c r="I12" s="386"/>
      <c r="J12" s="451"/>
      <c r="K12" s="538"/>
      <c r="L12" s="549"/>
      <c r="M12" s="551"/>
      <c r="N12" s="538"/>
      <c r="O12" s="551"/>
      <c r="P12" s="536"/>
      <c r="Q12" s="536"/>
      <c r="R12" s="536"/>
      <c r="S12" s="536"/>
      <c r="T12" s="538"/>
      <c r="U12" s="541"/>
      <c r="V12" s="544"/>
      <c r="W12" s="534"/>
    </row>
    <row r="13" spans="1:46" s="2" customFormat="1" ht="15" customHeight="1">
      <c r="A13" s="1"/>
      <c r="B13" s="355" t="s">
        <v>11</v>
      </c>
      <c r="C13" s="358"/>
      <c r="D13" s="358"/>
      <c r="E13" s="358"/>
      <c r="F13" s="358"/>
      <c r="G13" s="358"/>
      <c r="H13" s="358"/>
      <c r="I13" s="441"/>
      <c r="J13" s="355" t="s">
        <v>12</v>
      </c>
      <c r="K13" s="358"/>
      <c r="L13" s="358"/>
      <c r="M13" s="358"/>
      <c r="N13" s="359"/>
      <c r="O13" s="444" t="s">
        <v>13</v>
      </c>
      <c r="P13" s="358"/>
      <c r="Q13" s="358"/>
      <c r="R13" s="358"/>
      <c r="S13" s="358"/>
      <c r="T13" s="358"/>
      <c r="U13" s="441"/>
      <c r="V13" s="13" t="s">
        <v>14</v>
      </c>
      <c r="W13" s="14"/>
      <c r="X13" s="14"/>
      <c r="Y13" s="428" t="s">
        <v>15</v>
      </c>
      <c r="Z13" s="428"/>
      <c r="AA13" s="428"/>
      <c r="AB13" s="428"/>
      <c r="AC13" s="428"/>
      <c r="AD13" s="428"/>
      <c r="AE13" s="428"/>
      <c r="AF13" s="428"/>
      <c r="AG13" s="428"/>
      <c r="AH13" s="428"/>
      <c r="AI13" s="14"/>
      <c r="AJ13" s="14"/>
      <c r="AK13" s="15"/>
      <c r="AL13" s="16" t="s">
        <v>16</v>
      </c>
      <c r="AM13" s="17"/>
      <c r="AN13" s="430" t="s">
        <v>17</v>
      </c>
      <c r="AO13" s="430"/>
      <c r="AP13" s="430"/>
      <c r="AQ13" s="430"/>
      <c r="AR13" s="430"/>
      <c r="AS13" s="431"/>
      <c r="AT13" s="375" t="s">
        <v>136</v>
      </c>
    </row>
    <row r="14" spans="1:46" s="2" customFormat="1" ht="13.5" customHeight="1">
      <c r="A14" s="1"/>
      <c r="B14" s="356"/>
      <c r="C14" s="360"/>
      <c r="D14" s="360"/>
      <c r="E14" s="360"/>
      <c r="F14" s="360"/>
      <c r="G14" s="360"/>
      <c r="H14" s="360"/>
      <c r="I14" s="442"/>
      <c r="J14" s="356"/>
      <c r="K14" s="360"/>
      <c r="L14" s="360"/>
      <c r="M14" s="360"/>
      <c r="N14" s="361"/>
      <c r="O14" s="445"/>
      <c r="P14" s="360"/>
      <c r="Q14" s="360"/>
      <c r="R14" s="360"/>
      <c r="S14" s="360"/>
      <c r="T14" s="360"/>
      <c r="U14" s="442"/>
      <c r="V14" s="231" t="s">
        <v>18</v>
      </c>
      <c r="W14" s="232"/>
      <c r="X14" s="232"/>
      <c r="Y14" s="233"/>
      <c r="Z14" s="245" t="s">
        <v>19</v>
      </c>
      <c r="AA14" s="246"/>
      <c r="AB14" s="246"/>
      <c r="AC14" s="406"/>
      <c r="AD14" s="408" t="s">
        <v>20</v>
      </c>
      <c r="AE14" s="409"/>
      <c r="AF14" s="409"/>
      <c r="AG14" s="410"/>
      <c r="AH14" s="523" t="s">
        <v>21</v>
      </c>
      <c r="AI14" s="524"/>
      <c r="AJ14" s="524"/>
      <c r="AK14" s="525"/>
      <c r="AL14" s="529" t="s">
        <v>22</v>
      </c>
      <c r="AM14" s="530"/>
      <c r="AN14" s="422" t="s">
        <v>23</v>
      </c>
      <c r="AO14" s="423"/>
      <c r="AP14" s="423"/>
      <c r="AQ14" s="423"/>
      <c r="AR14" s="424"/>
      <c r="AS14" s="425"/>
      <c r="AT14" s="376"/>
    </row>
    <row r="15" spans="1:46" s="2" customFormat="1" ht="13.5" customHeight="1">
      <c r="A15" s="1"/>
      <c r="B15" s="357"/>
      <c r="C15" s="362"/>
      <c r="D15" s="362"/>
      <c r="E15" s="362"/>
      <c r="F15" s="362"/>
      <c r="G15" s="362"/>
      <c r="H15" s="362"/>
      <c r="I15" s="443"/>
      <c r="J15" s="357"/>
      <c r="K15" s="362"/>
      <c r="L15" s="362"/>
      <c r="M15" s="362"/>
      <c r="N15" s="363"/>
      <c r="O15" s="446"/>
      <c r="P15" s="362"/>
      <c r="Q15" s="362"/>
      <c r="R15" s="362"/>
      <c r="S15" s="362"/>
      <c r="T15" s="362"/>
      <c r="U15" s="443"/>
      <c r="V15" s="234"/>
      <c r="W15" s="235"/>
      <c r="X15" s="235"/>
      <c r="Y15" s="236"/>
      <c r="Z15" s="247"/>
      <c r="AA15" s="248"/>
      <c r="AB15" s="248"/>
      <c r="AC15" s="407"/>
      <c r="AD15" s="411"/>
      <c r="AE15" s="412"/>
      <c r="AF15" s="412"/>
      <c r="AG15" s="413"/>
      <c r="AH15" s="526"/>
      <c r="AI15" s="527"/>
      <c r="AJ15" s="527"/>
      <c r="AK15" s="528"/>
      <c r="AL15" s="331"/>
      <c r="AM15" s="531"/>
      <c r="AN15" s="426"/>
      <c r="AO15" s="426"/>
      <c r="AP15" s="426"/>
      <c r="AQ15" s="426"/>
      <c r="AR15" s="426"/>
      <c r="AS15" s="427"/>
      <c r="AT15" s="376"/>
    </row>
    <row r="16" spans="1:46" ht="18" customHeight="1">
      <c r="A16" s="1">
        <f>IF((ROW()-14)/2&lt;=$A$1,ROW()-14)/2</f>
        <v>0</v>
      </c>
      <c r="B16" s="398">
        <f>IF($A16=0,"",VLOOKUP($A16,'報告書入力'!$A$14:$Y$149,5,0))</f>
      </c>
      <c r="C16" s="399"/>
      <c r="D16" s="399"/>
      <c r="E16" s="399"/>
      <c r="F16" s="399"/>
      <c r="G16" s="399"/>
      <c r="H16" s="399"/>
      <c r="I16" s="400"/>
      <c r="J16" s="398">
        <f>IF($A16=0,"",VLOOKUP($A16,'報告書入力'!$A$14:$Y$149,6,0))</f>
      </c>
      <c r="K16" s="399"/>
      <c r="L16" s="399"/>
      <c r="M16" s="399"/>
      <c r="N16" s="400"/>
      <c r="O16" s="83">
        <f>IF($A16=0,"",VLOOKUP($A16,'報告書入力'!$A$14:$Y$149,11,0))</f>
      </c>
      <c r="P16" s="18" t="s">
        <v>24</v>
      </c>
      <c r="Q16" s="85">
        <f>O16</f>
      </c>
      <c r="R16" s="18" t="s">
        <v>25</v>
      </c>
      <c r="S16" s="86">
        <f>Q16</f>
      </c>
      <c r="T16" s="240" t="s">
        <v>26</v>
      </c>
      <c r="U16" s="240"/>
      <c r="V16" s="404"/>
      <c r="W16" s="405"/>
      <c r="X16" s="405"/>
      <c r="Y16" s="19" t="s">
        <v>27</v>
      </c>
      <c r="Z16" s="20"/>
      <c r="AA16" s="21"/>
      <c r="AB16" s="21"/>
      <c r="AC16" s="19" t="s">
        <v>27</v>
      </c>
      <c r="AD16" s="20"/>
      <c r="AE16" s="21"/>
      <c r="AF16" s="21"/>
      <c r="AG16" s="22" t="s">
        <v>27</v>
      </c>
      <c r="AH16" s="383"/>
      <c r="AI16" s="384"/>
      <c r="AJ16" s="384"/>
      <c r="AK16" s="385"/>
      <c r="AL16" s="20"/>
      <c r="AM16" s="23"/>
      <c r="AN16" s="367"/>
      <c r="AO16" s="368"/>
      <c r="AP16" s="368"/>
      <c r="AQ16" s="368"/>
      <c r="AR16" s="368"/>
      <c r="AS16" s="22" t="s">
        <v>27</v>
      </c>
      <c r="AT16" s="90"/>
    </row>
    <row r="17" spans="2:46" ht="18" customHeight="1">
      <c r="B17" s="401"/>
      <c r="C17" s="402"/>
      <c r="D17" s="402"/>
      <c r="E17" s="402"/>
      <c r="F17" s="402"/>
      <c r="G17" s="402"/>
      <c r="H17" s="402"/>
      <c r="I17" s="403"/>
      <c r="J17" s="401"/>
      <c r="K17" s="402"/>
      <c r="L17" s="402"/>
      <c r="M17" s="402"/>
      <c r="N17" s="403"/>
      <c r="O17" s="84">
        <f>IF($A16=0,"",VLOOKUP($A16+0.1,'報告書入力'!$A$14:$Y$149,11,0))</f>
      </c>
      <c r="P17" s="5" t="s">
        <v>24</v>
      </c>
      <c r="Q17" s="87">
        <f>O17</f>
      </c>
      <c r="R17" s="32" t="s">
        <v>25</v>
      </c>
      <c r="S17" s="88">
        <f>Q17</f>
      </c>
      <c r="T17" s="242" t="s">
        <v>28</v>
      </c>
      <c r="U17" s="242"/>
      <c r="V17" s="379">
        <f>AH17</f>
      </c>
      <c r="W17" s="380">
        <f>IF($A16=0,"",VLOOKUP($A16+0.1,'報告書入力'!$A$14:$Y$149,11,0))</f>
      </c>
      <c r="X17" s="380">
        <f>IF($A16=0,"",VLOOKUP($A16+0.1,'報告書入力'!$A$14:$Y$149,11,0))</f>
      </c>
      <c r="Y17" s="381">
        <f>IF($A16=0,"",VLOOKUP($A16+0.1,'報告書入力'!$A$14:$Y$149,11,0))</f>
      </c>
      <c r="Z17" s="369">
        <f>IF($A16=0,"",VLOOKUP($A16+0.1,'報告書入力'!$A$14:$Y$149,19,0))</f>
      </c>
      <c r="AA17" s="370">
        <f>IF($A16=0,"",VLOOKUP($A16+0.1,'報告書入力'!$A$14:$Y$149,11,0))</f>
      </c>
      <c r="AB17" s="370">
        <f>IF($A16=0,"",VLOOKUP($A16+0.1,'報告書入力'!$A$14:$Y$149,11,0))</f>
      </c>
      <c r="AC17" s="370">
        <f>IF($A16=0,"",VLOOKUP($A16+0.1,'報告書入力'!$A$14:$Y$149,11,0))</f>
      </c>
      <c r="AD17" s="369">
        <f>IF($A16=0,"",VLOOKUP($A16+0.1,'報告書入力'!$A$14:$Y$149,21,0))</f>
      </c>
      <c r="AE17" s="370">
        <f>IF($A16=0,"",VLOOKUP($A16+0.1,'報告書入力'!$A$14:$Y$149,11,0))</f>
      </c>
      <c r="AF17" s="370">
        <f>IF($A16=0,"",VLOOKUP($A16+0.1,'報告書入力'!$A$14:$Y$149,11,0))</f>
      </c>
      <c r="AG17" s="370">
        <f>IF($A16=0,"",VLOOKUP($A16+0.1,'報告書入力'!$A$14:$Y$149,11,0))</f>
      </c>
      <c r="AH17" s="520">
        <f>IF($A16=0,"",VLOOKUP($A16+0.1,'報告書入力'!$A$14:$Y$149,23,0))</f>
      </c>
      <c r="AI17" s="521"/>
      <c r="AJ17" s="521"/>
      <c r="AK17" s="522"/>
      <c r="AL17" s="371">
        <f>IF($A16=0,"",VLOOKUP($A16+0.1,'報告書入力'!$A$14:$Y$149,24,0))</f>
      </c>
      <c r="AM17" s="372"/>
      <c r="AN17" s="377">
        <f>IF($A16=0,"",VLOOKUP($A16+0.1,'報告書入力'!$A$14:$Y$149,25,0))</f>
      </c>
      <c r="AO17" s="378"/>
      <c r="AP17" s="378"/>
      <c r="AQ17" s="378"/>
      <c r="AR17" s="378"/>
      <c r="AS17" s="25"/>
      <c r="AT17" s="91">
        <f>IF($A16=0,"",TRUNC(VLOOKUP($A16,'報告書入力'!$A$14:$Y$149,4,0)))</f>
      </c>
    </row>
    <row r="18" spans="1:46" ht="18" customHeight="1">
      <c r="A18" s="1">
        <f>IF((ROW()-14)/2&lt;=$A$1,ROW()-14)/2</f>
        <v>0</v>
      </c>
      <c r="B18" s="398">
        <f>IF($A18=0,"",VLOOKUP($A18,'報告書入力'!$A$14:$Y$149,5,0))</f>
      </c>
      <c r="C18" s="399"/>
      <c r="D18" s="399"/>
      <c r="E18" s="399"/>
      <c r="F18" s="399"/>
      <c r="G18" s="399"/>
      <c r="H18" s="399"/>
      <c r="I18" s="400"/>
      <c r="J18" s="398">
        <f>IF($A18=0,"",VLOOKUP($A18,'報告書入力'!$A$14:$Y$149,6,0))</f>
      </c>
      <c r="K18" s="399"/>
      <c r="L18" s="399"/>
      <c r="M18" s="399"/>
      <c r="N18" s="400"/>
      <c r="O18" s="83">
        <f>IF($A18=0,"",VLOOKUP($A18,'報告書入力'!$A$14:$Y$149,11,0))</f>
      </c>
      <c r="P18" s="18" t="s">
        <v>24</v>
      </c>
      <c r="Q18" s="85">
        <f>O18</f>
      </c>
      <c r="R18" s="18" t="s">
        <v>25</v>
      </c>
      <c r="S18" s="86">
        <f>Q18</f>
      </c>
      <c r="T18" s="240" t="s">
        <v>26</v>
      </c>
      <c r="U18" s="240"/>
      <c r="V18" s="404"/>
      <c r="W18" s="405"/>
      <c r="X18" s="405"/>
      <c r="Y18" s="19" t="s">
        <v>27</v>
      </c>
      <c r="Z18" s="20"/>
      <c r="AA18" s="21"/>
      <c r="AB18" s="21"/>
      <c r="AC18" s="19" t="s">
        <v>27</v>
      </c>
      <c r="AD18" s="20"/>
      <c r="AE18" s="21"/>
      <c r="AF18" s="21"/>
      <c r="AG18" s="22" t="s">
        <v>27</v>
      </c>
      <c r="AH18" s="383"/>
      <c r="AI18" s="384"/>
      <c r="AJ18" s="384"/>
      <c r="AK18" s="385"/>
      <c r="AL18" s="20"/>
      <c r="AM18" s="23"/>
      <c r="AN18" s="367"/>
      <c r="AO18" s="368"/>
      <c r="AP18" s="368"/>
      <c r="AQ18" s="368"/>
      <c r="AR18" s="368"/>
      <c r="AS18" s="29"/>
      <c r="AT18" s="92"/>
    </row>
    <row r="19" spans="2:46" ht="18" customHeight="1">
      <c r="B19" s="401"/>
      <c r="C19" s="402"/>
      <c r="D19" s="402"/>
      <c r="E19" s="402"/>
      <c r="F19" s="402"/>
      <c r="G19" s="402"/>
      <c r="H19" s="402"/>
      <c r="I19" s="403"/>
      <c r="J19" s="401"/>
      <c r="K19" s="402"/>
      <c r="L19" s="402"/>
      <c r="M19" s="402"/>
      <c r="N19" s="403"/>
      <c r="O19" s="84">
        <f>IF($A18=0,"",VLOOKUP($A18+0.1,'報告書入力'!$A$14:$Y$149,11,0))</f>
      </c>
      <c r="P19" s="5" t="s">
        <v>24</v>
      </c>
      <c r="Q19" s="87">
        <f>O19</f>
      </c>
      <c r="R19" s="32" t="s">
        <v>25</v>
      </c>
      <c r="S19" s="88">
        <f>Q19</f>
      </c>
      <c r="T19" s="242" t="s">
        <v>28</v>
      </c>
      <c r="U19" s="242"/>
      <c r="V19" s="379">
        <f>AH19</f>
      </c>
      <c r="W19" s="380">
        <f>IF($A18=0,"",VLOOKUP($A18+0.1,'報告書入力'!$A$14:$Y$149,11,0))</f>
      </c>
      <c r="X19" s="380">
        <f>IF($A18=0,"",VLOOKUP($A18+0.1,'報告書入力'!$A$14:$Y$149,11,0))</f>
      </c>
      <c r="Y19" s="381">
        <f>IF($A18=0,"",VLOOKUP($A18+0.1,'報告書入力'!$A$14:$Y$149,11,0))</f>
      </c>
      <c r="Z19" s="369">
        <f>IF($A18=0,"",VLOOKUP($A18+0.1,'報告書入力'!$A$14:$Y$149,19,0))</f>
      </c>
      <c r="AA19" s="370">
        <f>IF($A18=0,"",VLOOKUP($A18+0.1,'報告書入力'!$A$14:$Y$149,11,0))</f>
      </c>
      <c r="AB19" s="370">
        <f>IF($A18=0,"",VLOOKUP($A18+0.1,'報告書入力'!$A$14:$Y$149,11,0))</f>
      </c>
      <c r="AC19" s="370">
        <f>IF($A18=0,"",VLOOKUP($A18+0.1,'報告書入力'!$A$14:$Y$149,11,0))</f>
      </c>
      <c r="AD19" s="369">
        <f>IF($A18=0,"",VLOOKUP($A18+0.1,'報告書入力'!$A$14:$Y$149,21,0))</f>
      </c>
      <c r="AE19" s="370">
        <f>IF($A18=0,"",VLOOKUP($A18+0.1,'報告書入力'!$A$14:$Y$149,11,0))</f>
      </c>
      <c r="AF19" s="370">
        <f>IF($A18=0,"",VLOOKUP($A18+0.1,'報告書入力'!$A$14:$Y$149,11,0))</f>
      </c>
      <c r="AG19" s="370">
        <f>IF($A18=0,"",VLOOKUP($A18+0.1,'報告書入力'!$A$14:$Y$149,11,0))</f>
      </c>
      <c r="AH19" s="520">
        <f>IF($A18=0,"",VLOOKUP($A18+0.1,'報告書入力'!$A$14:$Y$149,23,0))</f>
      </c>
      <c r="AI19" s="521"/>
      <c r="AJ19" s="521"/>
      <c r="AK19" s="522"/>
      <c r="AL19" s="371">
        <f>IF($A18=0,"",VLOOKUP($A18+0.1,'報告書入力'!$A$14:$Y$149,24,0))</f>
      </c>
      <c r="AM19" s="372"/>
      <c r="AN19" s="377">
        <f>IF($A18=0,"",VLOOKUP($A18+0.1,'報告書入力'!$A$14:$Y$149,25,0))</f>
      </c>
      <c r="AO19" s="378"/>
      <c r="AP19" s="378"/>
      <c r="AQ19" s="378"/>
      <c r="AR19" s="378"/>
      <c r="AS19" s="25"/>
      <c r="AT19" s="91">
        <f>IF($A18=0,"",TRUNC(VLOOKUP($A18,'報告書入力'!$A$14:$Y$149,4,0)))</f>
      </c>
    </row>
    <row r="20" spans="1:46" ht="18" customHeight="1">
      <c r="A20" s="1">
        <f>IF((ROW()-14)/2&lt;=$A$1,ROW()-14)/2</f>
        <v>0</v>
      </c>
      <c r="B20" s="398">
        <f>IF($A20=0,"",VLOOKUP($A20,'報告書入力'!$A$14:$Y$149,5,0))</f>
      </c>
      <c r="C20" s="399"/>
      <c r="D20" s="399"/>
      <c r="E20" s="399"/>
      <c r="F20" s="399"/>
      <c r="G20" s="399"/>
      <c r="H20" s="399"/>
      <c r="I20" s="400"/>
      <c r="J20" s="398">
        <f>IF($A20=0,"",VLOOKUP($A20,'報告書入力'!$A$14:$Y$149,6,0))</f>
      </c>
      <c r="K20" s="399"/>
      <c r="L20" s="399"/>
      <c r="M20" s="399"/>
      <c r="N20" s="400"/>
      <c r="O20" s="83">
        <f>IF($A20=0,"",VLOOKUP($A20,'報告書入力'!$A$14:$Y$149,11,0))</f>
      </c>
      <c r="P20" s="18" t="s">
        <v>24</v>
      </c>
      <c r="Q20" s="85">
        <f aca="true" t="shared" si="0" ref="Q20:Q25">O20</f>
      </c>
      <c r="R20" s="18" t="s">
        <v>25</v>
      </c>
      <c r="S20" s="86">
        <f aca="true" t="shared" si="1" ref="S20:S25">Q20</f>
      </c>
      <c r="T20" s="240" t="s">
        <v>26</v>
      </c>
      <c r="U20" s="240"/>
      <c r="V20" s="404"/>
      <c r="W20" s="405"/>
      <c r="X20" s="405"/>
      <c r="Y20" s="19" t="s">
        <v>27</v>
      </c>
      <c r="Z20" s="20"/>
      <c r="AA20" s="21"/>
      <c r="AB20" s="21"/>
      <c r="AC20" s="19" t="s">
        <v>27</v>
      </c>
      <c r="AD20" s="20"/>
      <c r="AE20" s="21"/>
      <c r="AF20" s="21"/>
      <c r="AG20" s="22" t="s">
        <v>27</v>
      </c>
      <c r="AH20" s="383"/>
      <c r="AI20" s="384"/>
      <c r="AJ20" s="384"/>
      <c r="AK20" s="385"/>
      <c r="AL20" s="20"/>
      <c r="AM20" s="23"/>
      <c r="AN20" s="367"/>
      <c r="AO20" s="368"/>
      <c r="AP20" s="368"/>
      <c r="AQ20" s="368"/>
      <c r="AR20" s="368"/>
      <c r="AS20" s="29"/>
      <c r="AT20" s="92"/>
    </row>
    <row r="21" spans="2:46" ht="18" customHeight="1">
      <c r="B21" s="401"/>
      <c r="C21" s="402"/>
      <c r="D21" s="402"/>
      <c r="E21" s="402"/>
      <c r="F21" s="402"/>
      <c r="G21" s="402"/>
      <c r="H21" s="402"/>
      <c r="I21" s="403"/>
      <c r="J21" s="401"/>
      <c r="K21" s="402"/>
      <c r="L21" s="402"/>
      <c r="M21" s="402"/>
      <c r="N21" s="403"/>
      <c r="O21" s="84">
        <f>IF($A20=0,"",VLOOKUP($A20+0.1,'報告書入力'!$A$14:$Y$149,11,0))</f>
      </c>
      <c r="P21" s="5" t="s">
        <v>24</v>
      </c>
      <c r="Q21" s="87">
        <f t="shared" si="0"/>
      </c>
      <c r="R21" s="32" t="s">
        <v>25</v>
      </c>
      <c r="S21" s="88">
        <f t="shared" si="1"/>
      </c>
      <c r="T21" s="242" t="s">
        <v>28</v>
      </c>
      <c r="U21" s="242"/>
      <c r="V21" s="379">
        <f>AH21</f>
      </c>
      <c r="W21" s="380">
        <f>IF($A20=0,"",VLOOKUP($A20+0.1,'報告書入力'!$A$14:$Y$149,11,0))</f>
      </c>
      <c r="X21" s="380">
        <f>IF($A20=0,"",VLOOKUP($A20+0.1,'報告書入力'!$A$14:$Y$149,11,0))</f>
      </c>
      <c r="Y21" s="381">
        <f>IF($A20=0,"",VLOOKUP($A20+0.1,'報告書入力'!$A$14:$Y$149,11,0))</f>
      </c>
      <c r="Z21" s="369">
        <f>IF($A20=0,"",VLOOKUP($A20+0.1,'報告書入力'!$A$14:$Y$149,19,0))</f>
      </c>
      <c r="AA21" s="370">
        <f>IF($A20=0,"",VLOOKUP($A20+0.1,'報告書入力'!$A$14:$Y$149,11,0))</f>
      </c>
      <c r="AB21" s="370">
        <f>IF($A20=0,"",VLOOKUP($A20+0.1,'報告書入力'!$A$14:$Y$149,11,0))</f>
      </c>
      <c r="AC21" s="370">
        <f>IF($A20=0,"",VLOOKUP($A20+0.1,'報告書入力'!$A$14:$Y$149,11,0))</f>
      </c>
      <c r="AD21" s="369">
        <f>IF($A20=0,"",VLOOKUP($A20+0.1,'報告書入力'!$A$14:$Y$149,21,0))</f>
      </c>
      <c r="AE21" s="370">
        <f>IF($A20=0,"",VLOOKUP($A20+0.1,'報告書入力'!$A$14:$Y$149,11,0))</f>
      </c>
      <c r="AF21" s="370">
        <f>IF($A20=0,"",VLOOKUP($A20+0.1,'報告書入力'!$A$14:$Y$149,11,0))</f>
      </c>
      <c r="AG21" s="370">
        <f>IF($A20=0,"",VLOOKUP($A20+0.1,'報告書入力'!$A$14:$Y$149,11,0))</f>
      </c>
      <c r="AH21" s="369">
        <f>IF($A20=0,"",VLOOKUP($A20+0.1,'報告書入力'!$A$14:$Y$149,23,0))</f>
      </c>
      <c r="AI21" s="370">
        <f>IF($A20=0,"",VLOOKUP($A20+0.1,'報告書入力'!$A$14:$Y$149,11,0))</f>
      </c>
      <c r="AJ21" s="370">
        <f>IF($A20=0,"",VLOOKUP($A20+0.1,'報告書入力'!$A$14:$Y$149,11,0))</f>
      </c>
      <c r="AK21" s="370">
        <f>IF($A20=0,"",VLOOKUP($A20+0.1,'報告書入力'!$A$14:$Y$149,11,0))</f>
      </c>
      <c r="AL21" s="371">
        <f>IF($A20=0,"",VLOOKUP($A20+0.1,'報告書入力'!$A$14:$Y$149,24,0))</f>
      </c>
      <c r="AM21" s="372"/>
      <c r="AN21" s="377">
        <f>IF($A20=0,"",VLOOKUP($A20+0.1,'報告書入力'!$A$14:$Y$149,25,0))</f>
      </c>
      <c r="AO21" s="378"/>
      <c r="AP21" s="378"/>
      <c r="AQ21" s="378"/>
      <c r="AR21" s="378"/>
      <c r="AS21" s="25"/>
      <c r="AT21" s="91">
        <f>IF($A20=0,"",TRUNC(VLOOKUP($A20,'報告書入力'!$A$14:$Y$149,4,0)))</f>
      </c>
    </row>
    <row r="22" spans="1:46" ht="18" customHeight="1">
      <c r="A22" s="1">
        <f>IF((ROW()-14)/2&lt;=$A$1,ROW()-14)/2</f>
        <v>0</v>
      </c>
      <c r="B22" s="398">
        <f>IF($A22=0,"",VLOOKUP($A22,'報告書入力'!$A$14:$Y$149,5,0))</f>
      </c>
      <c r="C22" s="399"/>
      <c r="D22" s="399"/>
      <c r="E22" s="399"/>
      <c r="F22" s="399"/>
      <c r="G22" s="399"/>
      <c r="H22" s="399"/>
      <c r="I22" s="400"/>
      <c r="J22" s="398">
        <f>IF($A22=0,"",VLOOKUP($A22,'報告書入力'!$A$14:$Y$149,6,0))</f>
      </c>
      <c r="K22" s="399"/>
      <c r="L22" s="399"/>
      <c r="M22" s="399"/>
      <c r="N22" s="400"/>
      <c r="O22" s="83">
        <f>IF($A22=0,"",VLOOKUP($A22,'報告書入力'!$A$14:$Y$149,11,0))</f>
      </c>
      <c r="P22" s="18" t="s">
        <v>24</v>
      </c>
      <c r="Q22" s="85">
        <f t="shared" si="0"/>
      </c>
      <c r="R22" s="18" t="s">
        <v>25</v>
      </c>
      <c r="S22" s="86">
        <f t="shared" si="1"/>
      </c>
      <c r="T22" s="240" t="s">
        <v>26</v>
      </c>
      <c r="U22" s="240"/>
      <c r="V22" s="404"/>
      <c r="W22" s="405"/>
      <c r="X22" s="405"/>
      <c r="Y22" s="19" t="s">
        <v>27</v>
      </c>
      <c r="Z22" s="20"/>
      <c r="AA22" s="21"/>
      <c r="AB22" s="21"/>
      <c r="AC22" s="19" t="s">
        <v>27</v>
      </c>
      <c r="AD22" s="20"/>
      <c r="AE22" s="21"/>
      <c r="AF22" s="21"/>
      <c r="AG22" s="22" t="s">
        <v>27</v>
      </c>
      <c r="AH22" s="383"/>
      <c r="AI22" s="384"/>
      <c r="AJ22" s="384"/>
      <c r="AK22" s="385"/>
      <c r="AL22" s="20"/>
      <c r="AM22" s="23"/>
      <c r="AN22" s="367"/>
      <c r="AO22" s="368"/>
      <c r="AP22" s="368"/>
      <c r="AQ22" s="368"/>
      <c r="AR22" s="368"/>
      <c r="AS22" s="29"/>
      <c r="AT22" s="92"/>
    </row>
    <row r="23" spans="2:46" ht="18" customHeight="1">
      <c r="B23" s="401"/>
      <c r="C23" s="402"/>
      <c r="D23" s="402"/>
      <c r="E23" s="402"/>
      <c r="F23" s="402"/>
      <c r="G23" s="402"/>
      <c r="H23" s="402"/>
      <c r="I23" s="403"/>
      <c r="J23" s="401"/>
      <c r="K23" s="402"/>
      <c r="L23" s="402"/>
      <c r="M23" s="402"/>
      <c r="N23" s="403"/>
      <c r="O23" s="84">
        <f>IF($A22=0,"",VLOOKUP($A22+0.1,'報告書入力'!$A$14:$Y$149,11,0))</f>
      </c>
      <c r="P23" s="5" t="s">
        <v>24</v>
      </c>
      <c r="Q23" s="87">
        <f t="shared" si="0"/>
      </c>
      <c r="R23" s="32" t="s">
        <v>25</v>
      </c>
      <c r="S23" s="88">
        <f t="shared" si="1"/>
      </c>
      <c r="T23" s="242" t="s">
        <v>28</v>
      </c>
      <c r="U23" s="242"/>
      <c r="V23" s="379">
        <f>AH23</f>
      </c>
      <c r="W23" s="380">
        <f>IF($A22=0,"",VLOOKUP($A22+0.1,'報告書入力'!$A$14:$Y$149,11,0))</f>
      </c>
      <c r="X23" s="380">
        <f>IF($A22=0,"",VLOOKUP($A22+0.1,'報告書入力'!$A$14:$Y$149,11,0))</f>
      </c>
      <c r="Y23" s="381">
        <f>IF($A22=0,"",VLOOKUP($A22+0.1,'報告書入力'!$A$14:$Y$149,11,0))</f>
      </c>
      <c r="Z23" s="369">
        <f>IF($A22=0,"",VLOOKUP($A22+0.1,'報告書入力'!$A$14:$Y$149,19,0))</f>
      </c>
      <c r="AA23" s="370">
        <f>IF($A22=0,"",VLOOKUP($A22+0.1,'報告書入力'!$A$14:$Y$149,11,0))</f>
      </c>
      <c r="AB23" s="370">
        <f>IF($A22=0,"",VLOOKUP($A22+0.1,'報告書入力'!$A$14:$Y$149,11,0))</f>
      </c>
      <c r="AC23" s="370">
        <f>IF($A22=0,"",VLOOKUP($A22+0.1,'報告書入力'!$A$14:$Y$149,11,0))</f>
      </c>
      <c r="AD23" s="369">
        <f>IF($A22=0,"",VLOOKUP($A22+0.1,'報告書入力'!$A$14:$Y$149,21,0))</f>
      </c>
      <c r="AE23" s="370">
        <f>IF($A22=0,"",VLOOKUP($A22+0.1,'報告書入力'!$A$14:$Y$149,11,0))</f>
      </c>
      <c r="AF23" s="370">
        <f>IF($A22=0,"",VLOOKUP($A22+0.1,'報告書入力'!$A$14:$Y$149,11,0))</f>
      </c>
      <c r="AG23" s="370">
        <f>IF($A22=0,"",VLOOKUP($A22+0.1,'報告書入力'!$A$14:$Y$149,11,0))</f>
      </c>
      <c r="AH23" s="369">
        <f>IF($A22=0,"",VLOOKUP($A22+0.1,'報告書入力'!$A$14:$Y$149,23,0))</f>
      </c>
      <c r="AI23" s="370">
        <f>IF($A22=0,"",VLOOKUP($A22+0.1,'報告書入力'!$A$14:$Y$149,11,0))</f>
      </c>
      <c r="AJ23" s="370">
        <f>IF($A22=0,"",VLOOKUP($A22+0.1,'報告書入力'!$A$14:$Y$149,11,0))</f>
      </c>
      <c r="AK23" s="370">
        <f>IF($A22=0,"",VLOOKUP($A22+0.1,'報告書入力'!$A$14:$Y$149,11,0))</f>
      </c>
      <c r="AL23" s="371">
        <f>IF($A22=0,"",VLOOKUP($A22+0.1,'報告書入力'!$A$14:$Y$149,24,0))</f>
      </c>
      <c r="AM23" s="372"/>
      <c r="AN23" s="377">
        <f>IF($A22=0,"",VLOOKUP($A22+0.1,'報告書入力'!$A$14:$Y$149,25,0))</f>
      </c>
      <c r="AO23" s="378"/>
      <c r="AP23" s="378"/>
      <c r="AQ23" s="378"/>
      <c r="AR23" s="378"/>
      <c r="AS23" s="25"/>
      <c r="AT23" s="91">
        <f>IF($A22=0,"",TRUNC(VLOOKUP($A22,'報告書入力'!$A$14:$Y$149,4,0)))</f>
      </c>
    </row>
    <row r="24" spans="1:46" ht="18" customHeight="1">
      <c r="A24" s="1">
        <f>IF((ROW()-14)/2&lt;=$A$1,ROW()-14)/2</f>
        <v>0</v>
      </c>
      <c r="B24" s="398">
        <f>IF($A24=0,"",VLOOKUP($A24,'報告書入力'!$A$14:$Y$149,5,0))</f>
      </c>
      <c r="C24" s="399"/>
      <c r="D24" s="399"/>
      <c r="E24" s="399"/>
      <c r="F24" s="399"/>
      <c r="G24" s="399"/>
      <c r="H24" s="399"/>
      <c r="I24" s="400"/>
      <c r="J24" s="398">
        <f>IF($A24=0,"",VLOOKUP($A24,'報告書入力'!$A$14:$Y$149,6,0))</f>
      </c>
      <c r="K24" s="399"/>
      <c r="L24" s="399"/>
      <c r="M24" s="399"/>
      <c r="N24" s="400"/>
      <c r="O24" s="83">
        <f>IF($A24=0,"",VLOOKUP($A24,'報告書入力'!$A$14:$Y$149,11,0))</f>
      </c>
      <c r="P24" s="18" t="s">
        <v>24</v>
      </c>
      <c r="Q24" s="85">
        <f t="shared" si="0"/>
      </c>
      <c r="R24" s="18" t="s">
        <v>25</v>
      </c>
      <c r="S24" s="86">
        <f t="shared" si="1"/>
      </c>
      <c r="T24" s="240" t="s">
        <v>26</v>
      </c>
      <c r="U24" s="240"/>
      <c r="V24" s="404"/>
      <c r="W24" s="405"/>
      <c r="X24" s="405"/>
      <c r="Y24" s="19" t="s">
        <v>27</v>
      </c>
      <c r="Z24" s="20"/>
      <c r="AA24" s="21"/>
      <c r="AB24" s="21"/>
      <c r="AC24" s="19" t="s">
        <v>27</v>
      </c>
      <c r="AD24" s="20"/>
      <c r="AE24" s="21"/>
      <c r="AF24" s="21"/>
      <c r="AG24" s="22" t="s">
        <v>27</v>
      </c>
      <c r="AH24" s="383"/>
      <c r="AI24" s="384"/>
      <c r="AJ24" s="384"/>
      <c r="AK24" s="385"/>
      <c r="AL24" s="20"/>
      <c r="AM24" s="23"/>
      <c r="AN24" s="367"/>
      <c r="AO24" s="368"/>
      <c r="AP24" s="368"/>
      <c r="AQ24" s="368"/>
      <c r="AR24" s="368"/>
      <c r="AS24" s="29"/>
      <c r="AT24" s="92"/>
    </row>
    <row r="25" spans="2:46" ht="18" customHeight="1">
      <c r="B25" s="401"/>
      <c r="C25" s="402"/>
      <c r="D25" s="402"/>
      <c r="E25" s="402"/>
      <c r="F25" s="402"/>
      <c r="G25" s="402"/>
      <c r="H25" s="402"/>
      <c r="I25" s="403"/>
      <c r="J25" s="401"/>
      <c r="K25" s="402"/>
      <c r="L25" s="402"/>
      <c r="M25" s="402"/>
      <c r="N25" s="403"/>
      <c r="O25" s="84">
        <f>IF($A24=0,"",VLOOKUP($A24+0.1,'報告書入力'!$A$14:$Y$149,11,0))</f>
      </c>
      <c r="P25" s="5" t="s">
        <v>24</v>
      </c>
      <c r="Q25" s="87">
        <f t="shared" si="0"/>
      </c>
      <c r="R25" s="32" t="s">
        <v>25</v>
      </c>
      <c r="S25" s="88">
        <f t="shared" si="1"/>
      </c>
      <c r="T25" s="242" t="s">
        <v>28</v>
      </c>
      <c r="U25" s="242"/>
      <c r="V25" s="379">
        <f>AH25</f>
      </c>
      <c r="W25" s="380">
        <f>IF($A24=0,"",VLOOKUP($A24+0.1,'報告書入力'!$A$14:$Y$149,11,0))</f>
      </c>
      <c r="X25" s="380">
        <f>IF($A24=0,"",VLOOKUP($A24+0.1,'報告書入力'!$A$14:$Y$149,11,0))</f>
      </c>
      <c r="Y25" s="381">
        <f>IF($A24=0,"",VLOOKUP($A24+0.1,'報告書入力'!$A$14:$Y$149,11,0))</f>
      </c>
      <c r="Z25" s="369">
        <f>IF($A24=0,"",VLOOKUP($A24+0.1,'報告書入力'!$A$14:$Y$149,19,0))</f>
      </c>
      <c r="AA25" s="370">
        <f>IF($A24=0,"",VLOOKUP($A24+0.1,'報告書入力'!$A$14:$Y$149,11,0))</f>
      </c>
      <c r="AB25" s="370">
        <f>IF($A24=0,"",VLOOKUP($A24+0.1,'報告書入力'!$A$14:$Y$149,11,0))</f>
      </c>
      <c r="AC25" s="370">
        <f>IF($A24=0,"",VLOOKUP($A24+0.1,'報告書入力'!$A$14:$Y$149,11,0))</f>
      </c>
      <c r="AD25" s="369">
        <f>IF($A24=0,"",VLOOKUP($A24+0.1,'報告書入力'!$A$14:$Y$149,21,0))</f>
      </c>
      <c r="AE25" s="370">
        <f>IF($A24=0,"",VLOOKUP($A24+0.1,'報告書入力'!$A$14:$Y$149,11,0))</f>
      </c>
      <c r="AF25" s="370">
        <f>IF($A24=0,"",VLOOKUP($A24+0.1,'報告書入力'!$A$14:$Y$149,11,0))</f>
      </c>
      <c r="AG25" s="370">
        <f>IF($A24=0,"",VLOOKUP($A24+0.1,'報告書入力'!$A$14:$Y$149,11,0))</f>
      </c>
      <c r="AH25" s="369">
        <f>IF($A24=0,"",VLOOKUP($A24+0.1,'報告書入力'!$A$14:$Y$149,23,0))</f>
      </c>
      <c r="AI25" s="370">
        <f>IF($A24=0,"",VLOOKUP($A24+0.1,'報告書入力'!$A$14:$Y$149,11,0))</f>
      </c>
      <c r="AJ25" s="370">
        <f>IF($A24=0,"",VLOOKUP($A24+0.1,'報告書入力'!$A$14:$Y$149,11,0))</f>
      </c>
      <c r="AK25" s="370">
        <f>IF($A24=0,"",VLOOKUP($A24+0.1,'報告書入力'!$A$14:$Y$149,11,0))</f>
      </c>
      <c r="AL25" s="371">
        <f>IF($A24=0,"",VLOOKUP($A24+0.1,'報告書入力'!$A$14:$Y$149,24,0))</f>
      </c>
      <c r="AM25" s="372"/>
      <c r="AN25" s="377">
        <f>IF($A24=0,"",VLOOKUP($A24+0.1,'報告書入力'!$A$14:$Y$149,25,0))</f>
      </c>
      <c r="AO25" s="378"/>
      <c r="AP25" s="378"/>
      <c r="AQ25" s="378"/>
      <c r="AR25" s="378"/>
      <c r="AS25" s="25"/>
      <c r="AT25" s="91">
        <f>IF($A24=0,"",TRUNC(VLOOKUP($A24,'報告書入力'!$A$14:$Y$149,4,0)))</f>
      </c>
    </row>
    <row r="26" spans="2:45" ht="18" customHeight="1">
      <c r="B26" s="386" t="s">
        <v>29</v>
      </c>
      <c r="C26" s="387"/>
      <c r="D26" s="387"/>
      <c r="E26" s="388"/>
      <c r="F26" s="392"/>
      <c r="G26" s="393"/>
      <c r="H26" s="393"/>
      <c r="I26" s="393"/>
      <c r="J26" s="393"/>
      <c r="K26" s="393"/>
      <c r="L26" s="393"/>
      <c r="M26" s="393"/>
      <c r="N26" s="394"/>
      <c r="O26" s="386" t="s">
        <v>30</v>
      </c>
      <c r="P26" s="387"/>
      <c r="Q26" s="387"/>
      <c r="R26" s="387"/>
      <c r="S26" s="387"/>
      <c r="T26" s="387"/>
      <c r="U26" s="388"/>
      <c r="V26" s="367"/>
      <c r="W26" s="368"/>
      <c r="X26" s="368"/>
      <c r="Y26" s="382"/>
      <c r="Z26" s="27"/>
      <c r="AA26" s="28"/>
      <c r="AB26" s="28"/>
      <c r="AC26" s="26"/>
      <c r="AD26" s="27"/>
      <c r="AE26" s="28"/>
      <c r="AF26" s="28"/>
      <c r="AG26" s="26"/>
      <c r="AH26" s="367"/>
      <c r="AI26" s="368"/>
      <c r="AJ26" s="368"/>
      <c r="AK26" s="382"/>
      <c r="AL26" s="27"/>
      <c r="AM26" s="30"/>
      <c r="AN26" s="367"/>
      <c r="AO26" s="368"/>
      <c r="AP26" s="368"/>
      <c r="AQ26" s="368"/>
      <c r="AR26" s="368"/>
      <c r="AS26" s="29"/>
    </row>
    <row r="27" spans="2:45" ht="18" customHeight="1">
      <c r="B27" s="389"/>
      <c r="C27" s="390"/>
      <c r="D27" s="390"/>
      <c r="E27" s="391"/>
      <c r="F27" s="395"/>
      <c r="G27" s="396"/>
      <c r="H27" s="396"/>
      <c r="I27" s="396"/>
      <c r="J27" s="396"/>
      <c r="K27" s="396"/>
      <c r="L27" s="396"/>
      <c r="M27" s="396"/>
      <c r="N27" s="397"/>
      <c r="O27" s="389"/>
      <c r="P27" s="390"/>
      <c r="Q27" s="390"/>
      <c r="R27" s="390"/>
      <c r="S27" s="390"/>
      <c r="T27" s="390"/>
      <c r="U27" s="391"/>
      <c r="V27" s="379"/>
      <c r="W27" s="380"/>
      <c r="X27" s="380"/>
      <c r="Y27" s="381"/>
      <c r="Z27" s="379"/>
      <c r="AA27" s="380"/>
      <c r="AB27" s="380"/>
      <c r="AC27" s="381"/>
      <c r="AD27" s="379"/>
      <c r="AE27" s="380"/>
      <c r="AF27" s="380"/>
      <c r="AG27" s="381"/>
      <c r="AH27" s="379"/>
      <c r="AI27" s="380"/>
      <c r="AJ27" s="380"/>
      <c r="AK27" s="381"/>
      <c r="AL27" s="24"/>
      <c r="AM27" s="25"/>
      <c r="AN27" s="379"/>
      <c r="AO27" s="380"/>
      <c r="AP27" s="380"/>
      <c r="AQ27" s="380"/>
      <c r="AR27" s="380"/>
      <c r="AS27" s="25"/>
    </row>
    <row r="28" spans="4:44" ht="15.75" customHeight="1">
      <c r="D28" s="6" t="s">
        <v>31</v>
      </c>
      <c r="AN28" s="519"/>
      <c r="AO28" s="519"/>
      <c r="AP28" s="519"/>
      <c r="AQ28" s="519"/>
      <c r="AR28" s="519"/>
    </row>
    <row r="29" spans="33:45" ht="15" customHeight="1">
      <c r="AG29" s="8"/>
      <c r="AI29" s="33" t="s">
        <v>32</v>
      </c>
      <c r="AJ29" s="517">
        <f>LEFT('事業所名等'!D3,3)</f>
      </c>
      <c r="AK29" s="517"/>
      <c r="AL29" s="517"/>
      <c r="AM29" s="242" t="s">
        <v>33</v>
      </c>
      <c r="AN29" s="242"/>
      <c r="AO29" s="518">
        <f>RIGHT('事業所名等'!D3,4)</f>
      </c>
      <c r="AP29" s="518"/>
      <c r="AQ29" s="518"/>
      <c r="AR29" s="34"/>
      <c r="AS29" s="5" t="s">
        <v>34</v>
      </c>
    </row>
    <row r="30" spans="4:45" ht="15" customHeight="1">
      <c r="D30" s="514">
        <f>'事業所名等'!D10</f>
        <v>45031</v>
      </c>
      <c r="E30" s="514"/>
      <c r="F30" s="35" t="s">
        <v>24</v>
      </c>
      <c r="G30" s="515">
        <v>4</v>
      </c>
      <c r="H30" s="515"/>
      <c r="I30" s="35" t="s">
        <v>25</v>
      </c>
      <c r="J30" s="515"/>
      <c r="K30" s="515"/>
      <c r="L30" s="35" t="s">
        <v>35</v>
      </c>
      <c r="AG30" s="36"/>
      <c r="AI30" s="33" t="s">
        <v>36</v>
      </c>
      <c r="AJ30" s="516">
        <f>'事業所名等'!D8</f>
        <v>0</v>
      </c>
      <c r="AK30" s="516"/>
      <c r="AL30" s="5" t="s">
        <v>37</v>
      </c>
      <c r="AM30" s="517">
        <f>'事業所名等'!E8</f>
        <v>0</v>
      </c>
      <c r="AN30" s="517"/>
      <c r="AO30" s="5" t="s">
        <v>37</v>
      </c>
      <c r="AP30" s="518">
        <f>'事業所名等'!F8</f>
        <v>0</v>
      </c>
      <c r="AQ30" s="518"/>
      <c r="AR30" s="34"/>
      <c r="AS30" s="5" t="s">
        <v>38</v>
      </c>
    </row>
    <row r="31" spans="4:45" ht="18" customHeight="1">
      <c r="D31" s="8"/>
      <c r="E31" s="8"/>
      <c r="F31" s="8"/>
      <c r="G31" s="8"/>
      <c r="AA31" s="509" t="s">
        <v>39</v>
      </c>
      <c r="AB31" s="509"/>
      <c r="AC31" s="510" t="str">
        <f>'事業所名等'!D4&amp;'事業所名等'!F4</f>
        <v>山梨県大月市</v>
      </c>
      <c r="AD31" s="510"/>
      <c r="AE31" s="510"/>
      <c r="AF31" s="510"/>
      <c r="AG31" s="510"/>
      <c r="AH31" s="510"/>
      <c r="AI31" s="510"/>
      <c r="AJ31" s="510"/>
      <c r="AK31" s="510"/>
      <c r="AL31" s="510"/>
      <c r="AM31" s="510"/>
      <c r="AN31" s="510"/>
      <c r="AO31" s="510"/>
      <c r="AP31" s="510"/>
      <c r="AQ31" s="510"/>
      <c r="AR31" s="510"/>
      <c r="AS31" s="510"/>
    </row>
    <row r="32" spans="4:45" ht="15" customHeight="1">
      <c r="D32" s="8"/>
      <c r="E32" s="8"/>
      <c r="F32" s="8"/>
      <c r="G32" s="8"/>
      <c r="H32" s="2"/>
      <c r="X32" s="511" t="s">
        <v>40</v>
      </c>
      <c r="Y32" s="511"/>
      <c r="Z32" s="511"/>
      <c r="AA32" s="6"/>
      <c r="AB32" s="6"/>
      <c r="AC32" s="512">
        <f>'事業所名等'!D5</f>
        <v>0</v>
      </c>
      <c r="AD32" s="512"/>
      <c r="AE32" s="512"/>
      <c r="AF32" s="512"/>
      <c r="AG32" s="512"/>
      <c r="AH32" s="512"/>
      <c r="AI32" s="512"/>
      <c r="AJ32" s="512"/>
      <c r="AK32" s="512"/>
      <c r="AL32" s="512"/>
      <c r="AM32" s="512"/>
      <c r="AN32" s="512"/>
      <c r="AS32" s="37"/>
    </row>
    <row r="33" spans="4:45" ht="15" customHeight="1">
      <c r="D33" s="460" t="s">
        <v>135</v>
      </c>
      <c r="E33" s="460"/>
      <c r="F33" s="460"/>
      <c r="G33" s="460"/>
      <c r="H33" s="35" t="s">
        <v>41</v>
      </c>
      <c r="I33" s="35"/>
      <c r="J33" s="35"/>
      <c r="K33" s="35"/>
      <c r="L33" s="35"/>
      <c r="M33" s="35"/>
      <c r="N33" s="35"/>
      <c r="O33" s="35"/>
      <c r="P33" s="35"/>
      <c r="Q33" s="35"/>
      <c r="R33" s="38"/>
      <c r="S33" s="35"/>
      <c r="Y33" s="8"/>
      <c r="Z33" s="8"/>
      <c r="AA33" s="509" t="s">
        <v>42</v>
      </c>
      <c r="AB33" s="509"/>
      <c r="AC33" s="513" t="str">
        <f>'事業所名等'!D6&amp;"　"&amp;'事業所名等'!D7</f>
        <v>　</v>
      </c>
      <c r="AD33" s="513"/>
      <c r="AE33" s="513"/>
      <c r="AF33" s="513"/>
      <c r="AG33" s="513"/>
      <c r="AH33" s="513"/>
      <c r="AI33" s="513"/>
      <c r="AJ33" s="513"/>
      <c r="AK33" s="513"/>
      <c r="AL33" s="513"/>
      <c r="AM33" s="513"/>
      <c r="AN33" s="513"/>
      <c r="AO33" s="39"/>
      <c r="AP33" s="39"/>
      <c r="AQ33" s="39"/>
      <c r="AR33" s="39"/>
      <c r="AS33" s="32"/>
    </row>
    <row r="34" spans="29:30" ht="15" customHeight="1">
      <c r="AC34" s="6"/>
      <c r="AD34" s="2" t="s">
        <v>44</v>
      </c>
    </row>
    <row r="35" spans="4:45" ht="15.75" customHeight="1">
      <c r="D35" s="40" t="s">
        <v>45</v>
      </c>
      <c r="E35" s="40"/>
      <c r="F35" s="6"/>
      <c r="G35" s="6"/>
      <c r="H35" s="6"/>
      <c r="I35" s="6"/>
      <c r="J35" s="6"/>
      <c r="K35" s="6"/>
      <c r="L35" s="6"/>
      <c r="M35" s="6"/>
      <c r="N35" s="6"/>
      <c r="O35" s="6"/>
      <c r="P35" s="6"/>
      <c r="Q35" s="6"/>
      <c r="R35" s="6"/>
      <c r="S35" s="6"/>
      <c r="T35" s="6"/>
      <c r="U35" s="6"/>
      <c r="V35" s="6"/>
      <c r="W35" s="6"/>
      <c r="X35" s="6"/>
      <c r="AA35" s="471" t="s">
        <v>46</v>
      </c>
      <c r="AB35" s="472"/>
      <c r="AC35" s="477" t="s">
        <v>47</v>
      </c>
      <c r="AD35" s="478"/>
      <c r="AE35" s="478"/>
      <c r="AF35" s="478"/>
      <c r="AG35" s="478"/>
      <c r="AH35" s="479"/>
      <c r="AI35" s="41"/>
      <c r="AJ35" s="483" t="s">
        <v>48</v>
      </c>
      <c r="AK35" s="483"/>
      <c r="AL35" s="483"/>
      <c r="AM35" s="483"/>
      <c r="AN35" s="483"/>
      <c r="AO35" s="42"/>
      <c r="AP35" s="485" t="s">
        <v>49</v>
      </c>
      <c r="AQ35" s="486"/>
      <c r="AR35" s="486"/>
      <c r="AS35" s="487"/>
    </row>
    <row r="36" spans="4:45" ht="15.75" customHeight="1">
      <c r="D36" s="43" t="s">
        <v>50</v>
      </c>
      <c r="E36" s="40" t="s">
        <v>51</v>
      </c>
      <c r="F36" s="6"/>
      <c r="G36" s="6"/>
      <c r="H36" s="6"/>
      <c r="I36" s="6"/>
      <c r="J36" s="6"/>
      <c r="K36" s="6"/>
      <c r="L36" s="6"/>
      <c r="M36" s="6"/>
      <c r="N36" s="6"/>
      <c r="O36" s="6"/>
      <c r="P36" s="6"/>
      <c r="Q36" s="6"/>
      <c r="R36" s="6"/>
      <c r="S36" s="6"/>
      <c r="T36" s="6"/>
      <c r="U36" s="6"/>
      <c r="V36" s="6"/>
      <c r="W36" s="6"/>
      <c r="X36" s="6"/>
      <c r="AA36" s="473"/>
      <c r="AB36" s="474"/>
      <c r="AC36" s="480"/>
      <c r="AD36" s="481"/>
      <c r="AE36" s="481"/>
      <c r="AF36" s="481"/>
      <c r="AG36" s="481"/>
      <c r="AH36" s="482"/>
      <c r="AI36" s="2"/>
      <c r="AJ36" s="484"/>
      <c r="AK36" s="484"/>
      <c r="AL36" s="484"/>
      <c r="AM36" s="484"/>
      <c r="AN36" s="484"/>
      <c r="AO36" s="44"/>
      <c r="AP36" s="488"/>
      <c r="AQ36" s="489"/>
      <c r="AR36" s="489"/>
      <c r="AS36" s="490"/>
    </row>
    <row r="37" spans="4:45" ht="15.75" customHeight="1">
      <c r="D37" s="40" t="s">
        <v>52</v>
      </c>
      <c r="E37" s="40" t="s">
        <v>53</v>
      </c>
      <c r="F37" s="6"/>
      <c r="G37" s="6"/>
      <c r="H37" s="6"/>
      <c r="I37" s="6"/>
      <c r="J37" s="6"/>
      <c r="K37" s="6"/>
      <c r="L37" s="6"/>
      <c r="M37" s="6"/>
      <c r="N37" s="6"/>
      <c r="O37" s="6"/>
      <c r="P37" s="6"/>
      <c r="Q37" s="6"/>
      <c r="R37" s="6"/>
      <c r="S37" s="6"/>
      <c r="T37" s="6"/>
      <c r="U37" s="6"/>
      <c r="V37" s="6"/>
      <c r="W37" s="6"/>
      <c r="X37" s="6"/>
      <c r="AA37" s="473"/>
      <c r="AB37" s="474"/>
      <c r="AC37" s="491"/>
      <c r="AD37" s="492"/>
      <c r="AE37" s="492"/>
      <c r="AF37" s="492"/>
      <c r="AG37" s="492"/>
      <c r="AH37" s="493"/>
      <c r="AI37" s="497"/>
      <c r="AJ37" s="498"/>
      <c r="AK37" s="498"/>
      <c r="AL37" s="498"/>
      <c r="AM37" s="498"/>
      <c r="AN37" s="498"/>
      <c r="AO37" s="501" t="s">
        <v>54</v>
      </c>
      <c r="AP37" s="503"/>
      <c r="AQ37" s="504"/>
      <c r="AR37" s="504"/>
      <c r="AS37" s="505"/>
    </row>
    <row r="38" spans="4:45" ht="15.75" customHeight="1">
      <c r="D38" s="43" t="s">
        <v>55</v>
      </c>
      <c r="E38" s="40" t="s">
        <v>56</v>
      </c>
      <c r="F38" s="6"/>
      <c r="G38" s="6"/>
      <c r="H38" s="6"/>
      <c r="I38" s="6"/>
      <c r="J38" s="6"/>
      <c r="K38" s="6"/>
      <c r="L38" s="6"/>
      <c r="M38" s="6"/>
      <c r="N38" s="6"/>
      <c r="O38" s="6"/>
      <c r="P38" s="6"/>
      <c r="Q38" s="6"/>
      <c r="R38" s="6"/>
      <c r="S38" s="6"/>
      <c r="T38" s="6"/>
      <c r="U38" s="6"/>
      <c r="V38" s="6"/>
      <c r="W38" s="6"/>
      <c r="X38" s="6"/>
      <c r="AA38" s="475"/>
      <c r="AB38" s="476"/>
      <c r="AC38" s="494"/>
      <c r="AD38" s="495"/>
      <c r="AE38" s="495"/>
      <c r="AF38" s="495"/>
      <c r="AG38" s="495"/>
      <c r="AH38" s="496"/>
      <c r="AI38" s="499"/>
      <c r="AJ38" s="500"/>
      <c r="AK38" s="500"/>
      <c r="AL38" s="500"/>
      <c r="AM38" s="500"/>
      <c r="AN38" s="500"/>
      <c r="AO38" s="502"/>
      <c r="AP38" s="506"/>
      <c r="AQ38" s="507"/>
      <c r="AR38" s="507"/>
      <c r="AS38" s="508"/>
    </row>
    <row r="39" spans="4:45" ht="9" customHeight="1">
      <c r="D39" s="43"/>
      <c r="E39" s="40"/>
      <c r="F39" s="6"/>
      <c r="G39" s="6"/>
      <c r="H39" s="6"/>
      <c r="I39" s="6"/>
      <c r="J39" s="6"/>
      <c r="K39" s="6"/>
      <c r="L39" s="6"/>
      <c r="M39" s="6"/>
      <c r="N39" s="6"/>
      <c r="O39" s="6"/>
      <c r="P39" s="6"/>
      <c r="Q39" s="6"/>
      <c r="R39" s="6"/>
      <c r="S39" s="6"/>
      <c r="T39" s="6"/>
      <c r="U39" s="6"/>
      <c r="V39" s="6"/>
      <c r="W39" s="6"/>
      <c r="X39" s="6"/>
      <c r="AA39" s="45"/>
      <c r="AB39" s="45"/>
      <c r="AC39" s="46"/>
      <c r="AD39" s="46"/>
      <c r="AE39" s="46"/>
      <c r="AF39" s="46"/>
      <c r="AG39" s="46"/>
      <c r="AH39" s="46"/>
      <c r="AI39" s="46"/>
      <c r="AJ39" s="46"/>
      <c r="AK39" s="46"/>
      <c r="AL39" s="46"/>
      <c r="AM39" s="46"/>
      <c r="AN39" s="46"/>
      <c r="AO39" s="5"/>
      <c r="AP39" s="46"/>
      <c r="AQ39" s="47"/>
      <c r="AR39" s="47"/>
      <c r="AS39" s="47"/>
    </row>
    <row r="40" spans="43:45" ht="9" customHeight="1">
      <c r="AQ40" s="48"/>
      <c r="AR40" s="48"/>
      <c r="AS40" s="48"/>
    </row>
    <row r="41" spans="24:25" ht="51.75" customHeight="1">
      <c r="X41" s="2"/>
      <c r="Y41" s="2"/>
    </row>
    <row r="42" spans="24:25" ht="10.5" customHeight="1" hidden="1">
      <c r="X42" s="2"/>
      <c r="Y42" s="2"/>
    </row>
    <row r="43" spans="24:25" ht="5.25" customHeight="1" hidden="1">
      <c r="X43" s="2"/>
      <c r="Y43" s="2"/>
    </row>
    <row r="44" spans="24:25" ht="5.25" customHeight="1" hidden="1">
      <c r="X44" s="2"/>
      <c r="Y44" s="2"/>
    </row>
    <row r="45" spans="24:25" ht="5.25" customHeight="1" hidden="1">
      <c r="X45" s="2"/>
      <c r="Y45" s="2"/>
    </row>
    <row r="46" spans="24:25" ht="5.25" customHeight="1" hidden="1">
      <c r="X46" s="2"/>
      <c r="Y46" s="2"/>
    </row>
    <row r="47" spans="2:41" ht="17.25" customHeight="1">
      <c r="B47" s="6" t="s">
        <v>57</v>
      </c>
      <c r="S47" s="8"/>
      <c r="T47" s="8"/>
      <c r="U47" s="8"/>
      <c r="V47" s="8"/>
      <c r="W47" s="8"/>
      <c r="AL47" s="49"/>
      <c r="AM47" s="49"/>
      <c r="AN47" s="49"/>
      <c r="AO47" s="49"/>
    </row>
    <row r="48" spans="13:41" ht="12.75" customHeight="1">
      <c r="M48" s="50"/>
      <c r="N48" s="50"/>
      <c r="O48" s="50"/>
      <c r="P48" s="50"/>
      <c r="Q48" s="50"/>
      <c r="R48" s="50"/>
      <c r="S48" s="50"/>
      <c r="T48" s="51"/>
      <c r="U48" s="51"/>
      <c r="V48" s="51"/>
      <c r="W48" s="51"/>
      <c r="X48" s="51"/>
      <c r="Y48" s="51"/>
      <c r="Z48" s="51"/>
      <c r="AA48" s="50"/>
      <c r="AB48" s="50"/>
      <c r="AC48" s="50"/>
      <c r="AL48" s="49"/>
      <c r="AM48" s="49"/>
      <c r="AN48" s="455" t="str">
        <f>AM5</f>
        <v>正</v>
      </c>
      <c r="AO48" s="455"/>
    </row>
    <row r="49" spans="13:41" ht="12.75" customHeight="1">
      <c r="M49" s="50"/>
      <c r="N49" s="50"/>
      <c r="O49" s="50"/>
      <c r="P49" s="50"/>
      <c r="Q49" s="50"/>
      <c r="R49" s="50"/>
      <c r="S49" s="50"/>
      <c r="T49" s="51"/>
      <c r="U49" s="51"/>
      <c r="V49" s="51"/>
      <c r="W49" s="51"/>
      <c r="X49" s="51"/>
      <c r="Y49" s="51"/>
      <c r="Z49" s="51"/>
      <c r="AA49" s="50"/>
      <c r="AB49" s="50"/>
      <c r="AC49" s="50"/>
      <c r="AL49" s="49"/>
      <c r="AM49" s="49"/>
      <c r="AN49" s="455"/>
      <c r="AO49" s="455"/>
    </row>
    <row r="50" spans="13:41" ht="12.75" customHeight="1">
      <c r="M50" s="50"/>
      <c r="N50" s="50"/>
      <c r="O50" s="50"/>
      <c r="P50" s="50"/>
      <c r="Q50" s="50"/>
      <c r="R50" s="50"/>
      <c r="S50" s="50"/>
      <c r="T50" s="50"/>
      <c r="U50" s="50"/>
      <c r="V50" s="50"/>
      <c r="W50" s="50"/>
      <c r="X50" s="50"/>
      <c r="Y50" s="50"/>
      <c r="Z50" s="50"/>
      <c r="AA50" s="50"/>
      <c r="AB50" s="50"/>
      <c r="AC50" s="50"/>
      <c r="AL50" s="49"/>
      <c r="AM50" s="49"/>
      <c r="AN50" s="455"/>
      <c r="AO50" s="455"/>
    </row>
    <row r="51" spans="13:39" ht="6" customHeight="1">
      <c r="M51" s="50"/>
      <c r="N51" s="50"/>
      <c r="O51" s="50"/>
      <c r="P51" s="50"/>
      <c r="Q51" s="50"/>
      <c r="R51" s="50"/>
      <c r="S51" s="50"/>
      <c r="T51" s="50"/>
      <c r="U51" s="50"/>
      <c r="V51" s="50"/>
      <c r="W51" s="50"/>
      <c r="X51" s="50"/>
      <c r="Y51" s="50"/>
      <c r="Z51" s="50"/>
      <c r="AA51" s="50"/>
      <c r="AB51" s="50"/>
      <c r="AC51" s="50"/>
      <c r="AL51" s="49"/>
      <c r="AM51" s="49"/>
    </row>
    <row r="52" spans="2:45" ht="12.75" customHeight="1">
      <c r="B52" s="447" t="s">
        <v>3</v>
      </c>
      <c r="C52" s="448"/>
      <c r="D52" s="448"/>
      <c r="E52" s="448"/>
      <c r="F52" s="448"/>
      <c r="G52" s="448"/>
      <c r="H52" s="448"/>
      <c r="I52" s="448"/>
      <c r="J52" s="220" t="s">
        <v>4</v>
      </c>
      <c r="K52" s="220"/>
      <c r="L52" s="12" t="s">
        <v>5</v>
      </c>
      <c r="M52" s="220" t="s">
        <v>6</v>
      </c>
      <c r="N52" s="220"/>
      <c r="O52" s="219" t="s">
        <v>7</v>
      </c>
      <c r="P52" s="220"/>
      <c r="Q52" s="220"/>
      <c r="R52" s="220"/>
      <c r="S52" s="220"/>
      <c r="T52" s="220"/>
      <c r="U52" s="220" t="s">
        <v>8</v>
      </c>
      <c r="V52" s="220"/>
      <c r="W52" s="220"/>
      <c r="AD52" s="5"/>
      <c r="AE52" s="5"/>
      <c r="AF52" s="5"/>
      <c r="AG52" s="5"/>
      <c r="AH52" s="5"/>
      <c r="AI52" s="5"/>
      <c r="AJ52" s="5"/>
      <c r="AL52" s="456">
        <f>$AL$9</f>
        <v>1</v>
      </c>
      <c r="AM52" s="457"/>
      <c r="AN52" s="461" t="s">
        <v>9</v>
      </c>
      <c r="AO52" s="461"/>
      <c r="AP52" s="457">
        <v>2</v>
      </c>
      <c r="AQ52" s="457"/>
      <c r="AR52" s="461" t="s">
        <v>10</v>
      </c>
      <c r="AS52" s="463"/>
    </row>
    <row r="53" spans="2:45" ht="13.5" customHeight="1">
      <c r="B53" s="448"/>
      <c r="C53" s="448"/>
      <c r="D53" s="448"/>
      <c r="E53" s="448"/>
      <c r="F53" s="448"/>
      <c r="G53" s="448"/>
      <c r="H53" s="448"/>
      <c r="I53" s="448"/>
      <c r="J53" s="450" t="str">
        <f>$J$10</f>
        <v>1</v>
      </c>
      <c r="K53" s="435" t="str">
        <f>$K$10</f>
        <v>9</v>
      </c>
      <c r="L53" s="452" t="str">
        <f>$L$10</f>
        <v>1</v>
      </c>
      <c r="M53" s="438" t="str">
        <f>$M$10</f>
        <v>0</v>
      </c>
      <c r="N53" s="435" t="str">
        <f>$N$10</f>
        <v>2</v>
      </c>
      <c r="O53" s="438" t="str">
        <f>$O$10</f>
        <v>9</v>
      </c>
      <c r="P53" s="432" t="str">
        <f>$P$10</f>
        <v>3</v>
      </c>
      <c r="Q53" s="432" t="str">
        <f>$Q$10</f>
        <v>3</v>
      </c>
      <c r="R53" s="432" t="str">
        <f>$R$10</f>
        <v>0</v>
      </c>
      <c r="S53" s="432" t="str">
        <f>$S$10</f>
        <v>1</v>
      </c>
      <c r="T53" s="435" t="str">
        <f>$T$10</f>
        <v>5</v>
      </c>
      <c r="U53" s="438" t="str">
        <f>$U$10</f>
        <v>0</v>
      </c>
      <c r="V53" s="432" t="str">
        <f>$V$10</f>
        <v>0</v>
      </c>
      <c r="W53" s="435" t="str">
        <f>$W$10</f>
        <v>0</v>
      </c>
      <c r="AD53" s="5"/>
      <c r="AE53" s="5"/>
      <c r="AF53" s="5"/>
      <c r="AG53" s="5"/>
      <c r="AH53" s="5"/>
      <c r="AI53" s="5"/>
      <c r="AJ53" s="5"/>
      <c r="AL53" s="458"/>
      <c r="AM53" s="297"/>
      <c r="AN53" s="295"/>
      <c r="AO53" s="295"/>
      <c r="AP53" s="297"/>
      <c r="AQ53" s="297"/>
      <c r="AR53" s="295"/>
      <c r="AS53" s="464"/>
    </row>
    <row r="54" spans="2:45" ht="9" customHeight="1">
      <c r="B54" s="448"/>
      <c r="C54" s="448"/>
      <c r="D54" s="448"/>
      <c r="E54" s="448"/>
      <c r="F54" s="448"/>
      <c r="G54" s="448"/>
      <c r="H54" s="448"/>
      <c r="I54" s="448"/>
      <c r="J54" s="451"/>
      <c r="K54" s="436"/>
      <c r="L54" s="453"/>
      <c r="M54" s="439"/>
      <c r="N54" s="436"/>
      <c r="O54" s="439"/>
      <c r="P54" s="433"/>
      <c r="Q54" s="433"/>
      <c r="R54" s="433"/>
      <c r="S54" s="433"/>
      <c r="T54" s="436"/>
      <c r="U54" s="439"/>
      <c r="V54" s="433"/>
      <c r="W54" s="436"/>
      <c r="AD54" s="5"/>
      <c r="AE54" s="5"/>
      <c r="AF54" s="5"/>
      <c r="AG54" s="5"/>
      <c r="AH54" s="5"/>
      <c r="AI54" s="5"/>
      <c r="AJ54" s="5"/>
      <c r="AL54" s="459"/>
      <c r="AM54" s="460"/>
      <c r="AN54" s="462"/>
      <c r="AO54" s="462"/>
      <c r="AP54" s="460"/>
      <c r="AQ54" s="460"/>
      <c r="AR54" s="462"/>
      <c r="AS54" s="465"/>
    </row>
    <row r="55" spans="2:23" ht="6" customHeight="1">
      <c r="B55" s="449"/>
      <c r="C55" s="449"/>
      <c r="D55" s="449"/>
      <c r="E55" s="449"/>
      <c r="F55" s="449"/>
      <c r="G55" s="449"/>
      <c r="H55" s="449"/>
      <c r="I55" s="449"/>
      <c r="J55" s="451"/>
      <c r="K55" s="437"/>
      <c r="L55" s="454"/>
      <c r="M55" s="440"/>
      <c r="N55" s="437"/>
      <c r="O55" s="440"/>
      <c r="P55" s="434"/>
      <c r="Q55" s="434"/>
      <c r="R55" s="434"/>
      <c r="S55" s="434"/>
      <c r="T55" s="437"/>
      <c r="U55" s="440"/>
      <c r="V55" s="434"/>
      <c r="W55" s="437"/>
    </row>
    <row r="56" spans="2:46" ht="15" customHeight="1">
      <c r="B56" s="355" t="s">
        <v>58</v>
      </c>
      <c r="C56" s="358"/>
      <c r="D56" s="358"/>
      <c r="E56" s="358"/>
      <c r="F56" s="358"/>
      <c r="G56" s="358"/>
      <c r="H56" s="358"/>
      <c r="I56" s="441"/>
      <c r="J56" s="355" t="s">
        <v>12</v>
      </c>
      <c r="K56" s="358"/>
      <c r="L56" s="358"/>
      <c r="M56" s="358"/>
      <c r="N56" s="359"/>
      <c r="O56" s="444" t="s">
        <v>59</v>
      </c>
      <c r="P56" s="358"/>
      <c r="Q56" s="358"/>
      <c r="R56" s="358"/>
      <c r="S56" s="358"/>
      <c r="T56" s="358"/>
      <c r="U56" s="441"/>
      <c r="V56" s="13" t="s">
        <v>14</v>
      </c>
      <c r="W56" s="14"/>
      <c r="X56" s="14"/>
      <c r="Y56" s="428" t="s">
        <v>15</v>
      </c>
      <c r="Z56" s="428"/>
      <c r="AA56" s="428"/>
      <c r="AB56" s="428"/>
      <c r="AC56" s="428"/>
      <c r="AD56" s="428"/>
      <c r="AE56" s="428"/>
      <c r="AF56" s="428"/>
      <c r="AG56" s="428"/>
      <c r="AH56" s="428"/>
      <c r="AI56" s="14"/>
      <c r="AJ56" s="14"/>
      <c r="AK56" s="15"/>
      <c r="AL56" s="429" t="s">
        <v>16</v>
      </c>
      <c r="AM56" s="429"/>
      <c r="AN56" s="430" t="s">
        <v>17</v>
      </c>
      <c r="AO56" s="430"/>
      <c r="AP56" s="430"/>
      <c r="AQ56" s="430"/>
      <c r="AR56" s="430"/>
      <c r="AS56" s="431"/>
      <c r="AT56" s="375" t="s">
        <v>136</v>
      </c>
    </row>
    <row r="57" spans="2:46" ht="13.5" customHeight="1">
      <c r="B57" s="356"/>
      <c r="C57" s="360"/>
      <c r="D57" s="360"/>
      <c r="E57" s="360"/>
      <c r="F57" s="360"/>
      <c r="G57" s="360"/>
      <c r="H57" s="360"/>
      <c r="I57" s="442"/>
      <c r="J57" s="356"/>
      <c r="K57" s="360"/>
      <c r="L57" s="360"/>
      <c r="M57" s="360"/>
      <c r="N57" s="361"/>
      <c r="O57" s="445"/>
      <c r="P57" s="360"/>
      <c r="Q57" s="360"/>
      <c r="R57" s="360"/>
      <c r="S57" s="360"/>
      <c r="T57" s="360"/>
      <c r="U57" s="442"/>
      <c r="V57" s="231" t="s">
        <v>18</v>
      </c>
      <c r="W57" s="232"/>
      <c r="X57" s="232"/>
      <c r="Y57" s="233"/>
      <c r="Z57" s="245" t="s">
        <v>19</v>
      </c>
      <c r="AA57" s="246"/>
      <c r="AB57" s="246"/>
      <c r="AC57" s="406"/>
      <c r="AD57" s="408" t="s">
        <v>20</v>
      </c>
      <c r="AE57" s="409"/>
      <c r="AF57" s="409"/>
      <c r="AG57" s="410"/>
      <c r="AH57" s="414" t="s">
        <v>21</v>
      </c>
      <c r="AI57" s="415"/>
      <c r="AJ57" s="415"/>
      <c r="AK57" s="416"/>
      <c r="AL57" s="420" t="s">
        <v>60</v>
      </c>
      <c r="AM57" s="420"/>
      <c r="AN57" s="422" t="s">
        <v>23</v>
      </c>
      <c r="AO57" s="423"/>
      <c r="AP57" s="423"/>
      <c r="AQ57" s="423"/>
      <c r="AR57" s="424"/>
      <c r="AS57" s="425"/>
      <c r="AT57" s="376"/>
    </row>
    <row r="58" spans="2:46" ht="13.5" customHeight="1">
      <c r="B58" s="466"/>
      <c r="C58" s="467"/>
      <c r="D58" s="467"/>
      <c r="E58" s="467"/>
      <c r="F58" s="467"/>
      <c r="G58" s="467"/>
      <c r="H58" s="467"/>
      <c r="I58" s="468"/>
      <c r="J58" s="466"/>
      <c r="K58" s="467"/>
      <c r="L58" s="467"/>
      <c r="M58" s="467"/>
      <c r="N58" s="469"/>
      <c r="O58" s="470"/>
      <c r="P58" s="467"/>
      <c r="Q58" s="467"/>
      <c r="R58" s="467"/>
      <c r="S58" s="467"/>
      <c r="T58" s="467"/>
      <c r="U58" s="468"/>
      <c r="V58" s="234"/>
      <c r="W58" s="235"/>
      <c r="X58" s="235"/>
      <c r="Y58" s="236"/>
      <c r="Z58" s="247"/>
      <c r="AA58" s="248"/>
      <c r="AB58" s="248"/>
      <c r="AC58" s="407"/>
      <c r="AD58" s="411"/>
      <c r="AE58" s="412"/>
      <c r="AF58" s="412"/>
      <c r="AG58" s="413"/>
      <c r="AH58" s="417"/>
      <c r="AI58" s="418"/>
      <c r="AJ58" s="418"/>
      <c r="AK58" s="419"/>
      <c r="AL58" s="421"/>
      <c r="AM58" s="421"/>
      <c r="AN58" s="426"/>
      <c r="AO58" s="426"/>
      <c r="AP58" s="426"/>
      <c r="AQ58" s="426"/>
      <c r="AR58" s="426"/>
      <c r="AS58" s="427"/>
      <c r="AT58" s="376"/>
    </row>
    <row r="59" spans="1:46" ht="18" customHeight="1">
      <c r="A59" s="1">
        <f>IF((ROW()-47)/2&lt;=$A$1,ROW()-47)/2</f>
        <v>0</v>
      </c>
      <c r="B59" s="398">
        <f>IF($A59=0,"",VLOOKUP($A59,'報告書入力'!$A$14:$Y$149,5,0))</f>
      </c>
      <c r="C59" s="399"/>
      <c r="D59" s="399"/>
      <c r="E59" s="399"/>
      <c r="F59" s="399"/>
      <c r="G59" s="399"/>
      <c r="H59" s="399"/>
      <c r="I59" s="400"/>
      <c r="J59" s="398">
        <f>IF($A59=0,"",VLOOKUP($A59,'報告書入力'!$A$14:$Y$149,6,0))</f>
      </c>
      <c r="K59" s="399"/>
      <c r="L59" s="399"/>
      <c r="M59" s="399"/>
      <c r="N59" s="400"/>
      <c r="O59" s="83">
        <f>IF($A59=0,"",VLOOKUP($A59,'報告書入力'!$A$14:$Y$149,11,0))</f>
      </c>
      <c r="P59" s="18" t="s">
        <v>24</v>
      </c>
      <c r="Q59" s="85">
        <f aca="true" t="shared" si="2" ref="Q59:Q70">O59</f>
      </c>
      <c r="R59" s="18" t="s">
        <v>25</v>
      </c>
      <c r="S59" s="86">
        <f aca="true" t="shared" si="3" ref="S59:S70">Q59</f>
      </c>
      <c r="T59" s="240" t="s">
        <v>26</v>
      </c>
      <c r="U59" s="240"/>
      <c r="V59" s="404"/>
      <c r="W59" s="405"/>
      <c r="X59" s="405"/>
      <c r="Y59" s="19" t="s">
        <v>27</v>
      </c>
      <c r="Z59" s="20"/>
      <c r="AA59" s="21"/>
      <c r="AB59" s="21"/>
      <c r="AC59" s="19" t="s">
        <v>27</v>
      </c>
      <c r="AD59" s="20"/>
      <c r="AE59" s="21"/>
      <c r="AF59" s="21"/>
      <c r="AG59" s="22" t="s">
        <v>27</v>
      </c>
      <c r="AH59" s="383"/>
      <c r="AI59" s="384"/>
      <c r="AJ59" s="384"/>
      <c r="AK59" s="385"/>
      <c r="AL59" s="20"/>
      <c r="AM59" s="23"/>
      <c r="AN59" s="367"/>
      <c r="AO59" s="368"/>
      <c r="AP59" s="368"/>
      <c r="AQ59" s="368"/>
      <c r="AR59" s="368"/>
      <c r="AS59" s="22" t="s">
        <v>27</v>
      </c>
      <c r="AT59" s="90"/>
    </row>
    <row r="60" spans="2:46" ht="18" customHeight="1">
      <c r="B60" s="401"/>
      <c r="C60" s="402"/>
      <c r="D60" s="402"/>
      <c r="E60" s="402"/>
      <c r="F60" s="402"/>
      <c r="G60" s="402"/>
      <c r="H60" s="402"/>
      <c r="I60" s="403"/>
      <c r="J60" s="401"/>
      <c r="K60" s="402"/>
      <c r="L60" s="402"/>
      <c r="M60" s="402"/>
      <c r="N60" s="403"/>
      <c r="O60" s="84">
        <f>IF($A59=0,"",VLOOKUP($A59+0.1,'報告書入力'!$A$14:$Y$149,11,0))</f>
      </c>
      <c r="P60" s="5" t="s">
        <v>24</v>
      </c>
      <c r="Q60" s="87">
        <f t="shared" si="2"/>
      </c>
      <c r="R60" s="32" t="s">
        <v>25</v>
      </c>
      <c r="S60" s="88">
        <f t="shared" si="3"/>
      </c>
      <c r="T60" s="242" t="s">
        <v>28</v>
      </c>
      <c r="U60" s="242"/>
      <c r="V60" s="379">
        <f>AH60</f>
      </c>
      <c r="W60" s="380">
        <f>IF($A59=0,"",VLOOKUP($A59+0.1,'報告書入力'!$A$14:$Y$149,11,0))</f>
      </c>
      <c r="X60" s="380">
        <f>IF($A59=0,"",VLOOKUP($A59+0.1,'報告書入力'!$A$14:$Y$149,11,0))</f>
      </c>
      <c r="Y60" s="381">
        <f>IF($A59=0,"",VLOOKUP($A59+0.1,'報告書入力'!$A$14:$Y$149,11,0))</f>
      </c>
      <c r="Z60" s="369">
        <f>IF($A59=0,"",VLOOKUP($A59+0.1,'報告書入力'!$A$14:$Y$149,19,0))</f>
      </c>
      <c r="AA60" s="370">
        <f>IF($A59=0,"",VLOOKUP($A59+0.1,'報告書入力'!$A$14:$Y$149,11,0))</f>
      </c>
      <c r="AB60" s="370">
        <f>IF($A59=0,"",VLOOKUP($A59+0.1,'報告書入力'!$A$14:$Y$149,11,0))</f>
      </c>
      <c r="AC60" s="370">
        <f>IF($A59=0,"",VLOOKUP($A59+0.1,'報告書入力'!$A$14:$Y$149,11,0))</f>
      </c>
      <c r="AD60" s="369">
        <f>IF($A59=0,"",VLOOKUP($A59+0.1,'報告書入力'!$A$14:$Y$149,21,0))</f>
      </c>
      <c r="AE60" s="370">
        <f>IF($A59=0,"",VLOOKUP($A59+0.1,'報告書入力'!$A$14:$Y$149,11,0))</f>
      </c>
      <c r="AF60" s="370">
        <f>IF($A59=0,"",VLOOKUP($A59+0.1,'報告書入力'!$A$14:$Y$149,11,0))</f>
      </c>
      <c r="AG60" s="370">
        <f>IF($A59=0,"",VLOOKUP($A59+0.1,'報告書入力'!$A$14:$Y$149,11,0))</f>
      </c>
      <c r="AH60" s="369">
        <f>IF($A59=0,"",VLOOKUP($A59+0.1,'報告書入力'!$A$14:$Y$149,23,0))</f>
      </c>
      <c r="AI60" s="370">
        <f>IF($A59=0,"",VLOOKUP($A59+0.1,'報告書入力'!$A$14:$Y$149,11,0))</f>
      </c>
      <c r="AJ60" s="370">
        <f>IF($A59=0,"",VLOOKUP($A59+0.1,'報告書入力'!$A$14:$Y$149,11,0))</f>
      </c>
      <c r="AK60" s="370">
        <f>IF($A59=0,"",VLOOKUP($A59+0.1,'報告書入力'!$A$14:$Y$149,11,0))</f>
      </c>
      <c r="AL60" s="371">
        <f>IF($A59=0,"",VLOOKUP($A59+0.1,'報告書入力'!$A$14:$Y$149,24,0))</f>
      </c>
      <c r="AM60" s="372"/>
      <c r="AN60" s="377">
        <f>IF($A59=0,"",VLOOKUP($A59+0.1,'報告書入力'!$A$14:$Y$149,25,0))</f>
      </c>
      <c r="AO60" s="378"/>
      <c r="AP60" s="378"/>
      <c r="AQ60" s="378"/>
      <c r="AR60" s="378"/>
      <c r="AS60" s="25"/>
      <c r="AT60" s="91">
        <f>IF($A59=0,"",TRUNC(VLOOKUP($A59,'報告書入力'!$A$14:$Y$149,4,0)))</f>
      </c>
    </row>
    <row r="61" spans="1:46" ht="18" customHeight="1">
      <c r="A61" s="1">
        <f>IF((ROW()-47)/2&lt;=$A$1,ROW()-47)/2</f>
        <v>0</v>
      </c>
      <c r="B61" s="398">
        <f>IF($A61=0,"",VLOOKUP($A61,'報告書入力'!$A$14:$Y$149,5,0))</f>
      </c>
      <c r="C61" s="399"/>
      <c r="D61" s="399"/>
      <c r="E61" s="399"/>
      <c r="F61" s="399"/>
      <c r="G61" s="399"/>
      <c r="H61" s="399"/>
      <c r="I61" s="400"/>
      <c r="J61" s="398">
        <f>IF($A61=0,"",VLOOKUP($A61,'報告書入力'!$A$14:$Y$149,6,0))</f>
      </c>
      <c r="K61" s="399"/>
      <c r="L61" s="399"/>
      <c r="M61" s="399"/>
      <c r="N61" s="400"/>
      <c r="O61" s="83">
        <f>IF($A61=0,"",VLOOKUP($A61,'報告書入力'!$A$14:$Y$149,11,0))</f>
      </c>
      <c r="P61" s="18" t="s">
        <v>24</v>
      </c>
      <c r="Q61" s="85">
        <f t="shared" si="2"/>
      </c>
      <c r="R61" s="18" t="s">
        <v>25</v>
      </c>
      <c r="S61" s="86">
        <f t="shared" si="3"/>
      </c>
      <c r="T61" s="240" t="s">
        <v>26</v>
      </c>
      <c r="U61" s="240"/>
      <c r="V61" s="404"/>
      <c r="W61" s="405"/>
      <c r="X61" s="405"/>
      <c r="Y61" s="19" t="s">
        <v>27</v>
      </c>
      <c r="Z61" s="20"/>
      <c r="AA61" s="21"/>
      <c r="AB61" s="21"/>
      <c r="AC61" s="19" t="s">
        <v>27</v>
      </c>
      <c r="AD61" s="20"/>
      <c r="AE61" s="21"/>
      <c r="AF61" s="21"/>
      <c r="AG61" s="22" t="s">
        <v>27</v>
      </c>
      <c r="AH61" s="383"/>
      <c r="AI61" s="384"/>
      <c r="AJ61" s="384"/>
      <c r="AK61" s="385"/>
      <c r="AL61" s="20"/>
      <c r="AM61" s="23"/>
      <c r="AN61" s="367"/>
      <c r="AO61" s="368"/>
      <c r="AP61" s="368"/>
      <c r="AQ61" s="368"/>
      <c r="AR61" s="368"/>
      <c r="AS61" s="29"/>
      <c r="AT61" s="92"/>
    </row>
    <row r="62" spans="2:46" ht="18" customHeight="1">
      <c r="B62" s="401"/>
      <c r="C62" s="402"/>
      <c r="D62" s="402"/>
      <c r="E62" s="402"/>
      <c r="F62" s="402"/>
      <c r="G62" s="402"/>
      <c r="H62" s="402"/>
      <c r="I62" s="403"/>
      <c r="J62" s="401"/>
      <c r="K62" s="402"/>
      <c r="L62" s="402"/>
      <c r="M62" s="402"/>
      <c r="N62" s="403"/>
      <c r="O62" s="84">
        <f>IF($A61=0,"",VLOOKUP($A61+0.1,'報告書入力'!$A$14:$Y$149,11,0))</f>
      </c>
      <c r="P62" s="5" t="s">
        <v>24</v>
      </c>
      <c r="Q62" s="87">
        <f t="shared" si="2"/>
      </c>
      <c r="R62" s="32" t="s">
        <v>25</v>
      </c>
      <c r="S62" s="88">
        <f t="shared" si="3"/>
      </c>
      <c r="T62" s="242" t="s">
        <v>28</v>
      </c>
      <c r="U62" s="242"/>
      <c r="V62" s="379">
        <f>AH62</f>
      </c>
      <c r="W62" s="380">
        <f>IF($A61=0,"",VLOOKUP($A61+0.1,'報告書入力'!$A$14:$Y$149,11,0))</f>
      </c>
      <c r="X62" s="380">
        <f>IF($A61=0,"",VLOOKUP($A61+0.1,'報告書入力'!$A$14:$Y$149,11,0))</f>
      </c>
      <c r="Y62" s="381">
        <f>IF($A61=0,"",VLOOKUP($A61+0.1,'報告書入力'!$A$14:$Y$149,11,0))</f>
      </c>
      <c r="Z62" s="369">
        <f>IF($A61=0,"",VLOOKUP($A61+0.1,'報告書入力'!$A$14:$Y$149,19,0))</f>
      </c>
      <c r="AA62" s="370">
        <f>IF($A61=0,"",VLOOKUP($A61+0.1,'報告書入力'!$A$14:$Y$149,11,0))</f>
      </c>
      <c r="AB62" s="370">
        <f>IF($A61=0,"",VLOOKUP($A61+0.1,'報告書入力'!$A$14:$Y$149,11,0))</f>
      </c>
      <c r="AC62" s="370">
        <f>IF($A61=0,"",VLOOKUP($A61+0.1,'報告書入力'!$A$14:$Y$149,11,0))</f>
      </c>
      <c r="AD62" s="369">
        <f>IF($A61=0,"",VLOOKUP($A61+0.1,'報告書入力'!$A$14:$Y$149,21,0))</f>
      </c>
      <c r="AE62" s="370">
        <f>IF($A61=0,"",VLOOKUP($A61+0.1,'報告書入力'!$A$14:$Y$149,11,0))</f>
      </c>
      <c r="AF62" s="370">
        <f>IF($A61=0,"",VLOOKUP($A61+0.1,'報告書入力'!$A$14:$Y$149,11,0))</f>
      </c>
      <c r="AG62" s="370">
        <f>IF($A61=0,"",VLOOKUP($A61+0.1,'報告書入力'!$A$14:$Y$149,11,0))</f>
      </c>
      <c r="AH62" s="369">
        <f>IF($A61=0,"",VLOOKUP($A61+0.1,'報告書入力'!$A$14:$Y$149,23,0))</f>
      </c>
      <c r="AI62" s="370">
        <f>IF($A61=0,"",VLOOKUP($A61+0.1,'報告書入力'!$A$14:$Y$149,11,0))</f>
      </c>
      <c r="AJ62" s="370">
        <f>IF($A61=0,"",VLOOKUP($A61+0.1,'報告書入力'!$A$14:$Y$149,11,0))</f>
      </c>
      <c r="AK62" s="370">
        <f>IF($A61=0,"",VLOOKUP($A61+0.1,'報告書入力'!$A$14:$Y$149,11,0))</f>
      </c>
      <c r="AL62" s="371">
        <f>IF($A61=0,"",VLOOKUP($A61+0.1,'報告書入力'!$A$14:$Y$149,24,0))</f>
      </c>
      <c r="AM62" s="372"/>
      <c r="AN62" s="377">
        <f>IF($A61=0,"",VLOOKUP($A61+0.1,'報告書入力'!$A$14:$Y$149,25,0))</f>
      </c>
      <c r="AO62" s="378"/>
      <c r="AP62" s="378"/>
      <c r="AQ62" s="378"/>
      <c r="AR62" s="378"/>
      <c r="AS62" s="25"/>
      <c r="AT62" s="91">
        <f>IF($A61=0,"",TRUNC(VLOOKUP($A61,'報告書入力'!$A$14:$Y$149,4,0)))</f>
      </c>
    </row>
    <row r="63" spans="1:46" ht="18" customHeight="1">
      <c r="A63" s="1">
        <f>IF((ROW()-47)/2&lt;=$A$1,ROW()-47)/2</f>
        <v>0</v>
      </c>
      <c r="B63" s="398">
        <f>IF($A63=0,"",VLOOKUP($A63,'報告書入力'!$A$14:$Y$149,5,0))</f>
      </c>
      <c r="C63" s="399"/>
      <c r="D63" s="399"/>
      <c r="E63" s="399"/>
      <c r="F63" s="399"/>
      <c r="G63" s="399"/>
      <c r="H63" s="399"/>
      <c r="I63" s="400"/>
      <c r="J63" s="398">
        <f>IF($A63=0,"",VLOOKUP($A63,'報告書入力'!$A$14:$Y$149,6,0))</f>
      </c>
      <c r="K63" s="399"/>
      <c r="L63" s="399"/>
      <c r="M63" s="399"/>
      <c r="N63" s="400"/>
      <c r="O63" s="83">
        <f>IF($A63=0,"",VLOOKUP($A63,'報告書入力'!$A$14:$Y$149,11,0))</f>
      </c>
      <c r="P63" s="18" t="s">
        <v>24</v>
      </c>
      <c r="Q63" s="85">
        <f t="shared" si="2"/>
      </c>
      <c r="R63" s="18" t="s">
        <v>25</v>
      </c>
      <c r="S63" s="86">
        <f t="shared" si="3"/>
      </c>
      <c r="T63" s="240" t="s">
        <v>26</v>
      </c>
      <c r="U63" s="240"/>
      <c r="V63" s="404"/>
      <c r="W63" s="405"/>
      <c r="X63" s="405"/>
      <c r="Y63" s="19" t="s">
        <v>27</v>
      </c>
      <c r="Z63" s="20"/>
      <c r="AA63" s="21"/>
      <c r="AB63" s="21"/>
      <c r="AC63" s="19" t="s">
        <v>27</v>
      </c>
      <c r="AD63" s="20"/>
      <c r="AE63" s="21"/>
      <c r="AF63" s="21"/>
      <c r="AG63" s="22" t="s">
        <v>27</v>
      </c>
      <c r="AH63" s="383"/>
      <c r="AI63" s="384"/>
      <c r="AJ63" s="384"/>
      <c r="AK63" s="385"/>
      <c r="AL63" s="20"/>
      <c r="AM63" s="23"/>
      <c r="AN63" s="367"/>
      <c r="AO63" s="368"/>
      <c r="AP63" s="368"/>
      <c r="AQ63" s="368"/>
      <c r="AR63" s="368"/>
      <c r="AS63" s="29"/>
      <c r="AT63" s="92"/>
    </row>
    <row r="64" spans="2:46" ht="18" customHeight="1">
      <c r="B64" s="401"/>
      <c r="C64" s="402"/>
      <c r="D64" s="402"/>
      <c r="E64" s="402"/>
      <c r="F64" s="402"/>
      <c r="G64" s="402"/>
      <c r="H64" s="402"/>
      <c r="I64" s="403"/>
      <c r="J64" s="401"/>
      <c r="K64" s="402"/>
      <c r="L64" s="402"/>
      <c r="M64" s="402"/>
      <c r="N64" s="403"/>
      <c r="O64" s="84">
        <f>IF($A63=0,"",VLOOKUP($A63+0.1,'報告書入力'!$A$14:$Y$149,11,0))</f>
      </c>
      <c r="P64" s="5" t="s">
        <v>24</v>
      </c>
      <c r="Q64" s="87">
        <f t="shared" si="2"/>
      </c>
      <c r="R64" s="32" t="s">
        <v>25</v>
      </c>
      <c r="S64" s="88">
        <f t="shared" si="3"/>
      </c>
      <c r="T64" s="242" t="s">
        <v>28</v>
      </c>
      <c r="U64" s="242"/>
      <c r="V64" s="379">
        <f>AH64</f>
      </c>
      <c r="W64" s="380">
        <f>IF($A63=0,"",VLOOKUP($A63+0.1,'報告書入力'!$A$14:$Y$149,11,0))</f>
      </c>
      <c r="X64" s="380">
        <f>IF($A63=0,"",VLOOKUP($A63+0.1,'報告書入力'!$A$14:$Y$149,11,0))</f>
      </c>
      <c r="Y64" s="381">
        <f>IF($A63=0,"",VLOOKUP($A63+0.1,'報告書入力'!$A$14:$Y$149,11,0))</f>
      </c>
      <c r="Z64" s="369">
        <f>IF($A63=0,"",VLOOKUP($A63+0.1,'報告書入力'!$A$14:$Y$149,19,0))</f>
      </c>
      <c r="AA64" s="370">
        <f>IF($A63=0,"",VLOOKUP($A63+0.1,'報告書入力'!$A$14:$Y$149,11,0))</f>
      </c>
      <c r="AB64" s="370">
        <f>IF($A63=0,"",VLOOKUP($A63+0.1,'報告書入力'!$A$14:$Y$149,11,0))</f>
      </c>
      <c r="AC64" s="370">
        <f>IF($A63=0,"",VLOOKUP($A63+0.1,'報告書入力'!$A$14:$Y$149,11,0))</f>
      </c>
      <c r="AD64" s="369">
        <f>IF($A63=0,"",VLOOKUP($A63+0.1,'報告書入力'!$A$14:$Y$149,21,0))</f>
      </c>
      <c r="AE64" s="370">
        <f>IF($A63=0,"",VLOOKUP($A63+0.1,'報告書入力'!$A$14:$Y$149,11,0))</f>
      </c>
      <c r="AF64" s="370">
        <f>IF($A63=0,"",VLOOKUP($A63+0.1,'報告書入力'!$A$14:$Y$149,11,0))</f>
      </c>
      <c r="AG64" s="370">
        <f>IF($A63=0,"",VLOOKUP($A63+0.1,'報告書入力'!$A$14:$Y$149,11,0))</f>
      </c>
      <c r="AH64" s="369">
        <f>IF($A63=0,"",VLOOKUP($A63+0.1,'報告書入力'!$A$14:$Y$149,23,0))</f>
      </c>
      <c r="AI64" s="370">
        <f>IF($A63=0,"",VLOOKUP($A63+0.1,'報告書入力'!$A$14:$Y$149,11,0))</f>
      </c>
      <c r="AJ64" s="370">
        <f>IF($A63=0,"",VLOOKUP($A63+0.1,'報告書入力'!$A$14:$Y$149,11,0))</f>
      </c>
      <c r="AK64" s="370">
        <f>IF($A63=0,"",VLOOKUP($A63+0.1,'報告書入力'!$A$14:$Y$149,11,0))</f>
      </c>
      <c r="AL64" s="371">
        <f>IF($A63=0,"",VLOOKUP($A63+0.1,'報告書入力'!$A$14:$Y$149,24,0))</f>
      </c>
      <c r="AM64" s="372"/>
      <c r="AN64" s="377">
        <f>IF($A63=0,"",VLOOKUP($A63+0.1,'報告書入力'!$A$14:$Y$149,25,0))</f>
      </c>
      <c r="AO64" s="378"/>
      <c r="AP64" s="378"/>
      <c r="AQ64" s="378"/>
      <c r="AR64" s="378"/>
      <c r="AS64" s="25"/>
      <c r="AT64" s="91">
        <f>IF($A63=0,"",TRUNC(VLOOKUP($A63,'報告書入力'!$A$14:$Y$149,4,0)))</f>
      </c>
    </row>
    <row r="65" spans="1:46" ht="18" customHeight="1">
      <c r="A65" s="1">
        <f>IF((ROW()-47)/2&lt;=$A$1,ROW()-47)/2</f>
        <v>0</v>
      </c>
      <c r="B65" s="398">
        <f>IF($A65=0,"",VLOOKUP($A65,'報告書入力'!$A$14:$Y$149,5,0))</f>
      </c>
      <c r="C65" s="399"/>
      <c r="D65" s="399"/>
      <c r="E65" s="399"/>
      <c r="F65" s="399"/>
      <c r="G65" s="399"/>
      <c r="H65" s="399"/>
      <c r="I65" s="400"/>
      <c r="J65" s="398">
        <f>IF($A65=0,"",VLOOKUP($A65,'報告書入力'!$A$14:$Y$149,6,0))</f>
      </c>
      <c r="K65" s="399"/>
      <c r="L65" s="399"/>
      <c r="M65" s="399"/>
      <c r="N65" s="400"/>
      <c r="O65" s="83">
        <f>IF($A65=0,"",VLOOKUP($A65,'報告書入力'!$A$14:$Y$149,11,0))</f>
      </c>
      <c r="P65" s="18" t="s">
        <v>24</v>
      </c>
      <c r="Q65" s="85">
        <f t="shared" si="2"/>
      </c>
      <c r="R65" s="18" t="s">
        <v>25</v>
      </c>
      <c r="S65" s="86">
        <f t="shared" si="3"/>
      </c>
      <c r="T65" s="240" t="s">
        <v>26</v>
      </c>
      <c r="U65" s="240"/>
      <c r="V65" s="404"/>
      <c r="W65" s="405"/>
      <c r="X65" s="405"/>
      <c r="Y65" s="19" t="s">
        <v>27</v>
      </c>
      <c r="Z65" s="20"/>
      <c r="AA65" s="21"/>
      <c r="AB65" s="21"/>
      <c r="AC65" s="19" t="s">
        <v>27</v>
      </c>
      <c r="AD65" s="20"/>
      <c r="AE65" s="21"/>
      <c r="AF65" s="21"/>
      <c r="AG65" s="22" t="s">
        <v>27</v>
      </c>
      <c r="AH65" s="383"/>
      <c r="AI65" s="384"/>
      <c r="AJ65" s="384"/>
      <c r="AK65" s="385"/>
      <c r="AL65" s="20"/>
      <c r="AM65" s="23"/>
      <c r="AN65" s="367"/>
      <c r="AO65" s="368"/>
      <c r="AP65" s="368"/>
      <c r="AQ65" s="368"/>
      <c r="AR65" s="368"/>
      <c r="AS65" s="29"/>
      <c r="AT65" s="92"/>
    </row>
    <row r="66" spans="2:46" ht="18" customHeight="1">
      <c r="B66" s="401"/>
      <c r="C66" s="402"/>
      <c r="D66" s="402"/>
      <c r="E66" s="402"/>
      <c r="F66" s="402"/>
      <c r="G66" s="402"/>
      <c r="H66" s="402"/>
      <c r="I66" s="403"/>
      <c r="J66" s="401"/>
      <c r="K66" s="402"/>
      <c r="L66" s="402"/>
      <c r="M66" s="402"/>
      <c r="N66" s="403"/>
      <c r="O66" s="84">
        <f>IF($A65=0,"",VLOOKUP($A65+0.1,'報告書入力'!$A$14:$Y$149,11,0))</f>
      </c>
      <c r="P66" s="5" t="s">
        <v>24</v>
      </c>
      <c r="Q66" s="87">
        <f t="shared" si="2"/>
      </c>
      <c r="R66" s="32" t="s">
        <v>25</v>
      </c>
      <c r="S66" s="88">
        <f t="shared" si="3"/>
      </c>
      <c r="T66" s="242" t="s">
        <v>28</v>
      </c>
      <c r="U66" s="242"/>
      <c r="V66" s="379">
        <f>AH66</f>
      </c>
      <c r="W66" s="380">
        <f>IF($A65=0,"",VLOOKUP($A65+0.1,'報告書入力'!$A$14:$Y$149,11,0))</f>
      </c>
      <c r="X66" s="380">
        <f>IF($A65=0,"",VLOOKUP($A65+0.1,'報告書入力'!$A$14:$Y$149,11,0))</f>
      </c>
      <c r="Y66" s="381">
        <f>IF($A65=0,"",VLOOKUP($A65+0.1,'報告書入力'!$A$14:$Y$149,11,0))</f>
      </c>
      <c r="Z66" s="369">
        <f>IF($A65=0,"",VLOOKUP($A65+0.1,'報告書入力'!$A$14:$Y$149,19,0))</f>
      </c>
      <c r="AA66" s="370">
        <f>IF($A65=0,"",VLOOKUP($A65+0.1,'報告書入力'!$A$14:$Y$149,11,0))</f>
      </c>
      <c r="AB66" s="370">
        <f>IF($A65=0,"",VLOOKUP($A65+0.1,'報告書入力'!$A$14:$Y$149,11,0))</f>
      </c>
      <c r="AC66" s="370">
        <f>IF($A65=0,"",VLOOKUP($A65+0.1,'報告書入力'!$A$14:$Y$149,11,0))</f>
      </c>
      <c r="AD66" s="369">
        <f>IF($A65=0,"",VLOOKUP($A65+0.1,'報告書入力'!$A$14:$Y$149,21,0))</f>
      </c>
      <c r="AE66" s="370">
        <f>IF($A65=0,"",VLOOKUP($A65+0.1,'報告書入力'!$A$14:$Y$149,11,0))</f>
      </c>
      <c r="AF66" s="370">
        <f>IF($A65=0,"",VLOOKUP($A65+0.1,'報告書入力'!$A$14:$Y$149,11,0))</f>
      </c>
      <c r="AG66" s="370">
        <f>IF($A65=0,"",VLOOKUP($A65+0.1,'報告書入力'!$A$14:$Y$149,11,0))</f>
      </c>
      <c r="AH66" s="369">
        <f>IF($A65=0,"",VLOOKUP($A65+0.1,'報告書入力'!$A$14:$Y$149,23,0))</f>
      </c>
      <c r="AI66" s="370">
        <f>IF($A65=0,"",VLOOKUP($A65+0.1,'報告書入力'!$A$14:$Y$149,11,0))</f>
      </c>
      <c r="AJ66" s="370">
        <f>IF($A65=0,"",VLOOKUP($A65+0.1,'報告書入力'!$A$14:$Y$149,11,0))</f>
      </c>
      <c r="AK66" s="370">
        <f>IF($A65=0,"",VLOOKUP($A65+0.1,'報告書入力'!$A$14:$Y$149,11,0))</f>
      </c>
      <c r="AL66" s="371">
        <f>IF($A65=0,"",VLOOKUP($A65+0.1,'報告書入力'!$A$14:$Y$149,24,0))</f>
      </c>
      <c r="AM66" s="372"/>
      <c r="AN66" s="377">
        <f>IF($A65=0,"",VLOOKUP($A65+0.1,'報告書入力'!$A$14:$Y$149,25,0))</f>
      </c>
      <c r="AO66" s="378"/>
      <c r="AP66" s="378"/>
      <c r="AQ66" s="378"/>
      <c r="AR66" s="378"/>
      <c r="AS66" s="25"/>
      <c r="AT66" s="91">
        <f>IF($A65=0,"",TRUNC(VLOOKUP($A65,'報告書入力'!$A$14:$Y$149,4,0)))</f>
      </c>
    </row>
    <row r="67" spans="1:46" ht="18" customHeight="1">
      <c r="A67" s="1">
        <f>IF((ROW()-47)/2&lt;=$A$1,ROW()-47)/2</f>
        <v>0</v>
      </c>
      <c r="B67" s="398">
        <f>IF($A67=0,"",VLOOKUP($A67,'報告書入力'!$A$14:$Y$149,5,0))</f>
      </c>
      <c r="C67" s="399"/>
      <c r="D67" s="399"/>
      <c r="E67" s="399"/>
      <c r="F67" s="399"/>
      <c r="G67" s="399"/>
      <c r="H67" s="399"/>
      <c r="I67" s="400"/>
      <c r="J67" s="398">
        <f>IF($A67=0,"",VLOOKUP($A67,'報告書入力'!$A$14:$Y$149,6,0))</f>
      </c>
      <c r="K67" s="399"/>
      <c r="L67" s="399"/>
      <c r="M67" s="399"/>
      <c r="N67" s="400"/>
      <c r="O67" s="83">
        <f>IF($A67=0,"",VLOOKUP($A67,'報告書入力'!$A$14:$Y$149,11,0))</f>
      </c>
      <c r="P67" s="18" t="s">
        <v>24</v>
      </c>
      <c r="Q67" s="85">
        <f t="shared" si="2"/>
      </c>
      <c r="R67" s="18" t="s">
        <v>25</v>
      </c>
      <c r="S67" s="86">
        <f t="shared" si="3"/>
      </c>
      <c r="T67" s="240" t="s">
        <v>26</v>
      </c>
      <c r="U67" s="240"/>
      <c r="V67" s="404"/>
      <c r="W67" s="405"/>
      <c r="X67" s="405"/>
      <c r="Y67" s="19" t="s">
        <v>27</v>
      </c>
      <c r="Z67" s="20"/>
      <c r="AA67" s="21"/>
      <c r="AB67" s="21"/>
      <c r="AC67" s="19" t="s">
        <v>27</v>
      </c>
      <c r="AD67" s="20"/>
      <c r="AE67" s="21"/>
      <c r="AF67" s="21"/>
      <c r="AG67" s="22" t="s">
        <v>27</v>
      </c>
      <c r="AH67" s="383"/>
      <c r="AI67" s="384"/>
      <c r="AJ67" s="384"/>
      <c r="AK67" s="385"/>
      <c r="AL67" s="20"/>
      <c r="AM67" s="23"/>
      <c r="AN67" s="367"/>
      <c r="AO67" s="368"/>
      <c r="AP67" s="368"/>
      <c r="AQ67" s="368"/>
      <c r="AR67" s="368"/>
      <c r="AS67" s="29"/>
      <c r="AT67" s="92"/>
    </row>
    <row r="68" spans="2:46" ht="18" customHeight="1">
      <c r="B68" s="401"/>
      <c r="C68" s="402"/>
      <c r="D68" s="402"/>
      <c r="E68" s="402"/>
      <c r="F68" s="402"/>
      <c r="G68" s="402"/>
      <c r="H68" s="402"/>
      <c r="I68" s="403"/>
      <c r="J68" s="401"/>
      <c r="K68" s="402"/>
      <c r="L68" s="402"/>
      <c r="M68" s="402"/>
      <c r="N68" s="403"/>
      <c r="O68" s="84">
        <f>IF($A67=0,"",VLOOKUP($A67+0.1,'報告書入力'!$A$14:$Y$149,11,0))</f>
      </c>
      <c r="P68" s="5" t="s">
        <v>24</v>
      </c>
      <c r="Q68" s="87">
        <f t="shared" si="2"/>
      </c>
      <c r="R68" s="32" t="s">
        <v>25</v>
      </c>
      <c r="S68" s="88">
        <f t="shared" si="3"/>
      </c>
      <c r="T68" s="242" t="s">
        <v>28</v>
      </c>
      <c r="U68" s="242"/>
      <c r="V68" s="379">
        <f>AH68</f>
      </c>
      <c r="W68" s="380">
        <f>IF($A67=0,"",VLOOKUP($A67+0.1,'報告書入力'!$A$14:$Y$149,11,0))</f>
      </c>
      <c r="X68" s="380">
        <f>IF($A67=0,"",VLOOKUP($A67+0.1,'報告書入力'!$A$14:$Y$149,11,0))</f>
      </c>
      <c r="Y68" s="381">
        <f>IF($A67=0,"",VLOOKUP($A67+0.1,'報告書入力'!$A$14:$Y$149,11,0))</f>
      </c>
      <c r="Z68" s="369">
        <f>IF($A67=0,"",VLOOKUP($A67+0.1,'報告書入力'!$A$14:$Y$149,19,0))</f>
      </c>
      <c r="AA68" s="370">
        <f>IF($A67=0,"",VLOOKUP($A67+0.1,'報告書入力'!$A$14:$Y$149,11,0))</f>
      </c>
      <c r="AB68" s="370">
        <f>IF($A67=0,"",VLOOKUP($A67+0.1,'報告書入力'!$A$14:$Y$149,11,0))</f>
      </c>
      <c r="AC68" s="370">
        <f>IF($A67=0,"",VLOOKUP($A67+0.1,'報告書入力'!$A$14:$Y$149,11,0))</f>
      </c>
      <c r="AD68" s="369">
        <f>IF($A67=0,"",VLOOKUP($A67+0.1,'報告書入力'!$A$14:$Y$149,21,0))</f>
      </c>
      <c r="AE68" s="370">
        <f>IF($A67=0,"",VLOOKUP($A67+0.1,'報告書入力'!$A$14:$Y$149,11,0))</f>
      </c>
      <c r="AF68" s="370">
        <f>IF($A67=0,"",VLOOKUP($A67+0.1,'報告書入力'!$A$14:$Y$149,11,0))</f>
      </c>
      <c r="AG68" s="370">
        <f>IF($A67=0,"",VLOOKUP($A67+0.1,'報告書入力'!$A$14:$Y$149,11,0))</f>
      </c>
      <c r="AH68" s="369">
        <f>IF($A67=0,"",VLOOKUP($A67+0.1,'報告書入力'!$A$14:$Y$149,23,0))</f>
      </c>
      <c r="AI68" s="370">
        <f>IF($A67=0,"",VLOOKUP($A67+0.1,'報告書入力'!$A$14:$Y$149,11,0))</f>
      </c>
      <c r="AJ68" s="370">
        <f>IF($A67=0,"",VLOOKUP($A67+0.1,'報告書入力'!$A$14:$Y$149,11,0))</f>
      </c>
      <c r="AK68" s="370">
        <f>IF($A67=0,"",VLOOKUP($A67+0.1,'報告書入力'!$A$14:$Y$149,11,0))</f>
      </c>
      <c r="AL68" s="371">
        <f>IF($A67=0,"",VLOOKUP($A67+0.1,'報告書入力'!$A$14:$Y$149,24,0))</f>
      </c>
      <c r="AM68" s="372"/>
      <c r="AN68" s="377">
        <f>IF($A67=0,"",VLOOKUP($A67+0.1,'報告書入力'!$A$14:$Y$149,25,0))</f>
      </c>
      <c r="AO68" s="378"/>
      <c r="AP68" s="378"/>
      <c r="AQ68" s="378"/>
      <c r="AR68" s="378"/>
      <c r="AS68" s="25"/>
      <c r="AT68" s="91">
        <f>IF($A67=0,"",TRUNC(VLOOKUP($A67,'報告書入力'!$A$14:$Y$149,4,0)))</f>
      </c>
    </row>
    <row r="69" spans="1:46" ht="18" customHeight="1">
      <c r="A69" s="1">
        <f>IF((ROW()-47)/2&lt;=$A$1,ROW()-47)/2</f>
        <v>0</v>
      </c>
      <c r="B69" s="398">
        <f>IF($A69=0,"",VLOOKUP($A69,'報告書入力'!$A$14:$Y$149,5,0))</f>
      </c>
      <c r="C69" s="399"/>
      <c r="D69" s="399"/>
      <c r="E69" s="399"/>
      <c r="F69" s="399"/>
      <c r="G69" s="399"/>
      <c r="H69" s="399"/>
      <c r="I69" s="400"/>
      <c r="J69" s="398">
        <f>IF($A69=0,"",VLOOKUP($A69,'報告書入力'!$A$14:$Y$149,6,0))</f>
      </c>
      <c r="K69" s="399"/>
      <c r="L69" s="399"/>
      <c r="M69" s="399"/>
      <c r="N69" s="400"/>
      <c r="O69" s="83">
        <f>IF($A69=0,"",VLOOKUP($A69,'報告書入力'!$A$14:$Y$149,11,0))</f>
      </c>
      <c r="P69" s="18" t="s">
        <v>24</v>
      </c>
      <c r="Q69" s="85">
        <f t="shared" si="2"/>
      </c>
      <c r="R69" s="18" t="s">
        <v>25</v>
      </c>
      <c r="S69" s="86">
        <f t="shared" si="3"/>
      </c>
      <c r="T69" s="240" t="s">
        <v>26</v>
      </c>
      <c r="U69" s="240"/>
      <c r="V69" s="404"/>
      <c r="W69" s="405"/>
      <c r="X69" s="405"/>
      <c r="Y69" s="19" t="s">
        <v>27</v>
      </c>
      <c r="Z69" s="20"/>
      <c r="AA69" s="21"/>
      <c r="AB69" s="21"/>
      <c r="AC69" s="19" t="s">
        <v>27</v>
      </c>
      <c r="AD69" s="20"/>
      <c r="AE69" s="21"/>
      <c r="AF69" s="21"/>
      <c r="AG69" s="22" t="s">
        <v>27</v>
      </c>
      <c r="AH69" s="383"/>
      <c r="AI69" s="384"/>
      <c r="AJ69" s="384"/>
      <c r="AK69" s="385"/>
      <c r="AL69" s="20"/>
      <c r="AM69" s="23"/>
      <c r="AN69" s="367"/>
      <c r="AO69" s="368"/>
      <c r="AP69" s="368"/>
      <c r="AQ69" s="368"/>
      <c r="AR69" s="368"/>
      <c r="AS69" s="29"/>
      <c r="AT69" s="92"/>
    </row>
    <row r="70" spans="2:46" ht="18" customHeight="1">
      <c r="B70" s="401"/>
      <c r="C70" s="402"/>
      <c r="D70" s="402"/>
      <c r="E70" s="402"/>
      <c r="F70" s="402"/>
      <c r="G70" s="402"/>
      <c r="H70" s="402"/>
      <c r="I70" s="403"/>
      <c r="J70" s="401"/>
      <c r="K70" s="402"/>
      <c r="L70" s="402"/>
      <c r="M70" s="402"/>
      <c r="N70" s="403"/>
      <c r="O70" s="84">
        <f>IF($A69=0,"",VLOOKUP($A69+0.1,'報告書入力'!$A$14:$Y$149,11,0))</f>
      </c>
      <c r="P70" s="5" t="s">
        <v>24</v>
      </c>
      <c r="Q70" s="87">
        <f t="shared" si="2"/>
      </c>
      <c r="R70" s="32" t="s">
        <v>25</v>
      </c>
      <c r="S70" s="88">
        <f t="shared" si="3"/>
      </c>
      <c r="T70" s="242" t="s">
        <v>28</v>
      </c>
      <c r="U70" s="242"/>
      <c r="V70" s="379">
        <f>AH70</f>
      </c>
      <c r="W70" s="380">
        <f>IF($A69=0,"",VLOOKUP($A69+0.1,'報告書入力'!$A$14:$Y$149,11,0))</f>
      </c>
      <c r="X70" s="380">
        <f>IF($A69=0,"",VLOOKUP($A69+0.1,'報告書入力'!$A$14:$Y$149,11,0))</f>
      </c>
      <c r="Y70" s="381">
        <f>IF($A69=0,"",VLOOKUP($A69+0.1,'報告書入力'!$A$14:$Y$149,11,0))</f>
      </c>
      <c r="Z70" s="369">
        <f>IF($A69=0,"",VLOOKUP($A69+0.1,'報告書入力'!$A$14:$Y$149,19,0))</f>
      </c>
      <c r="AA70" s="370">
        <f>IF($A69=0,"",VLOOKUP($A69+0.1,'報告書入力'!$A$14:$Y$149,11,0))</f>
      </c>
      <c r="AB70" s="370">
        <f>IF($A69=0,"",VLOOKUP($A69+0.1,'報告書入力'!$A$14:$Y$149,11,0))</f>
      </c>
      <c r="AC70" s="370">
        <f>IF($A69=0,"",VLOOKUP($A69+0.1,'報告書入力'!$A$14:$Y$149,11,0))</f>
      </c>
      <c r="AD70" s="369">
        <f>IF($A69=0,"",VLOOKUP($A69+0.1,'報告書入力'!$A$14:$Y$149,21,0))</f>
      </c>
      <c r="AE70" s="370">
        <f>IF($A69=0,"",VLOOKUP($A69+0.1,'報告書入力'!$A$14:$Y$149,11,0))</f>
      </c>
      <c r="AF70" s="370">
        <f>IF($A69=0,"",VLOOKUP($A69+0.1,'報告書入力'!$A$14:$Y$149,11,0))</f>
      </c>
      <c r="AG70" s="370">
        <f>IF($A69=0,"",VLOOKUP($A69+0.1,'報告書入力'!$A$14:$Y$149,11,0))</f>
      </c>
      <c r="AH70" s="369">
        <f>IF($A69=0,"",VLOOKUP($A69+0.1,'報告書入力'!$A$14:$Y$149,23,0))</f>
      </c>
      <c r="AI70" s="370">
        <f>IF($A69=0,"",VLOOKUP($A69+0.1,'報告書入力'!$A$14:$Y$149,11,0))</f>
      </c>
      <c r="AJ70" s="370">
        <f>IF($A69=0,"",VLOOKUP($A69+0.1,'報告書入力'!$A$14:$Y$149,11,0))</f>
      </c>
      <c r="AK70" s="370">
        <f>IF($A69=0,"",VLOOKUP($A69+0.1,'報告書入力'!$A$14:$Y$149,11,0))</f>
      </c>
      <c r="AL70" s="371">
        <f>IF($A69=0,"",VLOOKUP($A69+0.1,'報告書入力'!$A$14:$Y$149,24,0))</f>
      </c>
      <c r="AM70" s="372"/>
      <c r="AN70" s="377">
        <f>IF($A69=0,"",VLOOKUP($A69+0.1,'報告書入力'!$A$14:$Y$149,25,0))</f>
      </c>
      <c r="AO70" s="378"/>
      <c r="AP70" s="378"/>
      <c r="AQ70" s="378"/>
      <c r="AR70" s="378"/>
      <c r="AS70" s="25"/>
      <c r="AT70" s="91">
        <f>IF($A69=0,"",TRUNC(VLOOKUP($A69,'報告書入力'!$A$14:$Y$149,4,0)))</f>
      </c>
    </row>
    <row r="71" spans="1:46" ht="18" customHeight="1">
      <c r="A71" s="1">
        <f>IF((ROW()-47)/2&lt;=$A$1,ROW()-47)/2</f>
        <v>0</v>
      </c>
      <c r="B71" s="398">
        <f>IF($A71=0,"",VLOOKUP($A71,'報告書入力'!$A$14:$Y$149,5,0))</f>
      </c>
      <c r="C71" s="399"/>
      <c r="D71" s="399"/>
      <c r="E71" s="399"/>
      <c r="F71" s="399"/>
      <c r="G71" s="399"/>
      <c r="H71" s="399"/>
      <c r="I71" s="400"/>
      <c r="J71" s="398">
        <f>IF($A71=0,"",VLOOKUP($A71,'報告書入力'!$A$14:$Y$149,6,0))</f>
      </c>
      <c r="K71" s="399"/>
      <c r="L71" s="399"/>
      <c r="M71" s="399"/>
      <c r="N71" s="400"/>
      <c r="O71" s="83">
        <f>IF($A71=0,"",VLOOKUP($A71,'報告書入力'!$A$14:$Y$149,11,0))</f>
      </c>
      <c r="P71" s="18" t="s">
        <v>24</v>
      </c>
      <c r="Q71" s="85">
        <f aca="true" t="shared" si="4" ref="Q71:Q76">O71</f>
      </c>
      <c r="R71" s="18" t="s">
        <v>25</v>
      </c>
      <c r="S71" s="86">
        <f aca="true" t="shared" si="5" ref="S71:S76">Q71</f>
      </c>
      <c r="T71" s="240" t="s">
        <v>26</v>
      </c>
      <c r="U71" s="240"/>
      <c r="V71" s="404"/>
      <c r="W71" s="405"/>
      <c r="X71" s="405"/>
      <c r="Y71" s="19" t="s">
        <v>27</v>
      </c>
      <c r="Z71" s="20"/>
      <c r="AA71" s="21"/>
      <c r="AB71" s="21"/>
      <c r="AC71" s="19" t="s">
        <v>27</v>
      </c>
      <c r="AD71" s="20"/>
      <c r="AE71" s="21"/>
      <c r="AF71" s="21"/>
      <c r="AG71" s="22" t="s">
        <v>27</v>
      </c>
      <c r="AH71" s="383"/>
      <c r="AI71" s="384"/>
      <c r="AJ71" s="384"/>
      <c r="AK71" s="385"/>
      <c r="AL71" s="20"/>
      <c r="AM71" s="23"/>
      <c r="AN71" s="367"/>
      <c r="AO71" s="368"/>
      <c r="AP71" s="368"/>
      <c r="AQ71" s="368"/>
      <c r="AR71" s="368"/>
      <c r="AS71" s="29"/>
      <c r="AT71" s="92"/>
    </row>
    <row r="72" spans="2:46" ht="18" customHeight="1">
      <c r="B72" s="401"/>
      <c r="C72" s="402"/>
      <c r="D72" s="402"/>
      <c r="E72" s="402"/>
      <c r="F72" s="402"/>
      <c r="G72" s="402"/>
      <c r="H72" s="402"/>
      <c r="I72" s="403"/>
      <c r="J72" s="401"/>
      <c r="K72" s="402"/>
      <c r="L72" s="402"/>
      <c r="M72" s="402"/>
      <c r="N72" s="403"/>
      <c r="O72" s="84">
        <f>IF($A71=0,"",VLOOKUP($A71+0.1,'報告書入力'!$A$14:$Y$149,11,0))</f>
      </c>
      <c r="P72" s="5" t="s">
        <v>24</v>
      </c>
      <c r="Q72" s="87">
        <f t="shared" si="4"/>
      </c>
      <c r="R72" s="32" t="s">
        <v>25</v>
      </c>
      <c r="S72" s="88">
        <f t="shared" si="5"/>
      </c>
      <c r="T72" s="242" t="s">
        <v>28</v>
      </c>
      <c r="U72" s="242"/>
      <c r="V72" s="379">
        <f>AH72</f>
      </c>
      <c r="W72" s="380">
        <f>IF($A71=0,"",VLOOKUP($A71+0.1,'報告書入力'!$A$14:$Y$149,11,0))</f>
      </c>
      <c r="X72" s="380">
        <f>IF($A71=0,"",VLOOKUP($A71+0.1,'報告書入力'!$A$14:$Y$149,11,0))</f>
      </c>
      <c r="Y72" s="381">
        <f>IF($A71=0,"",VLOOKUP($A71+0.1,'報告書入力'!$A$14:$Y$149,11,0))</f>
      </c>
      <c r="Z72" s="369">
        <f>IF($A71=0,"",VLOOKUP($A71+0.1,'報告書入力'!$A$14:$Y$149,19,0))</f>
      </c>
      <c r="AA72" s="370">
        <f>IF($A71=0,"",VLOOKUP($A71+0.1,'報告書入力'!$A$14:$Y$149,11,0))</f>
      </c>
      <c r="AB72" s="370">
        <f>IF($A71=0,"",VLOOKUP($A71+0.1,'報告書入力'!$A$14:$Y$149,11,0))</f>
      </c>
      <c r="AC72" s="370">
        <f>IF($A71=0,"",VLOOKUP($A71+0.1,'報告書入力'!$A$14:$Y$149,11,0))</f>
      </c>
      <c r="AD72" s="369">
        <f>IF($A71=0,"",VLOOKUP($A71+0.1,'報告書入力'!$A$14:$Y$149,21,0))</f>
      </c>
      <c r="AE72" s="370">
        <f>IF($A71=0,"",VLOOKUP($A71+0.1,'報告書入力'!$A$14:$Y$149,11,0))</f>
      </c>
      <c r="AF72" s="370">
        <f>IF($A71=0,"",VLOOKUP($A71+0.1,'報告書入力'!$A$14:$Y$149,11,0))</f>
      </c>
      <c r="AG72" s="370">
        <f>IF($A71=0,"",VLOOKUP($A71+0.1,'報告書入力'!$A$14:$Y$149,11,0))</f>
      </c>
      <c r="AH72" s="369">
        <f>IF($A71=0,"",VLOOKUP($A71+0.1,'報告書入力'!$A$14:$Y$149,23,0))</f>
      </c>
      <c r="AI72" s="370">
        <f>IF($A71=0,"",VLOOKUP($A71+0.1,'報告書入力'!$A$14:$Y$149,11,0))</f>
      </c>
      <c r="AJ72" s="370">
        <f>IF($A71=0,"",VLOOKUP($A71+0.1,'報告書入力'!$A$14:$Y$149,11,0))</f>
      </c>
      <c r="AK72" s="370">
        <f>IF($A71=0,"",VLOOKUP($A71+0.1,'報告書入力'!$A$14:$Y$149,11,0))</f>
      </c>
      <c r="AL72" s="371">
        <f>IF($A71=0,"",VLOOKUP($A71+0.1,'報告書入力'!$A$14:$Y$149,24,0))</f>
      </c>
      <c r="AM72" s="372"/>
      <c r="AN72" s="377">
        <f>IF($A71=0,"",VLOOKUP($A71+0.1,'報告書入力'!$A$14:$Y$149,25,0))</f>
      </c>
      <c r="AO72" s="378"/>
      <c r="AP72" s="378"/>
      <c r="AQ72" s="378"/>
      <c r="AR72" s="378"/>
      <c r="AS72" s="25"/>
      <c r="AT72" s="91">
        <f>IF($A71=0,"",TRUNC(VLOOKUP($A71,'報告書入力'!$A$14:$Y$149,4,0)))</f>
      </c>
    </row>
    <row r="73" spans="1:46" ht="18" customHeight="1">
      <c r="A73" s="1">
        <f>IF((ROW()-47)/2&lt;=$A$1,ROW()-47)/2</f>
        <v>0</v>
      </c>
      <c r="B73" s="398">
        <f>IF($A73=0,"",VLOOKUP($A73,'報告書入力'!$A$14:$Y$149,5,0))</f>
      </c>
      <c r="C73" s="399"/>
      <c r="D73" s="399"/>
      <c r="E73" s="399"/>
      <c r="F73" s="399"/>
      <c r="G73" s="399"/>
      <c r="H73" s="399"/>
      <c r="I73" s="400"/>
      <c r="J73" s="398">
        <f>IF($A73=0,"",VLOOKUP($A73,'報告書入力'!$A$14:$Y$149,6,0))</f>
      </c>
      <c r="K73" s="399"/>
      <c r="L73" s="399"/>
      <c r="M73" s="399"/>
      <c r="N73" s="400"/>
      <c r="O73" s="83">
        <f>IF($A73=0,"",VLOOKUP($A73,'報告書入力'!$A$14:$Y$149,11,0))</f>
      </c>
      <c r="P73" s="18" t="s">
        <v>24</v>
      </c>
      <c r="Q73" s="85">
        <f t="shared" si="4"/>
      </c>
      <c r="R73" s="18" t="s">
        <v>25</v>
      </c>
      <c r="S73" s="86">
        <f t="shared" si="5"/>
      </c>
      <c r="T73" s="240" t="s">
        <v>26</v>
      </c>
      <c r="U73" s="240"/>
      <c r="V73" s="404"/>
      <c r="W73" s="405"/>
      <c r="X73" s="405"/>
      <c r="Y73" s="19" t="s">
        <v>27</v>
      </c>
      <c r="Z73" s="20"/>
      <c r="AA73" s="21"/>
      <c r="AB73" s="21"/>
      <c r="AC73" s="19" t="s">
        <v>27</v>
      </c>
      <c r="AD73" s="20"/>
      <c r="AE73" s="21"/>
      <c r="AF73" s="21"/>
      <c r="AG73" s="22" t="s">
        <v>27</v>
      </c>
      <c r="AH73" s="383"/>
      <c r="AI73" s="384"/>
      <c r="AJ73" s="384"/>
      <c r="AK73" s="385"/>
      <c r="AL73" s="20"/>
      <c r="AM73" s="23"/>
      <c r="AN73" s="367"/>
      <c r="AO73" s="368"/>
      <c r="AP73" s="368"/>
      <c r="AQ73" s="368"/>
      <c r="AR73" s="368"/>
      <c r="AS73" s="29"/>
      <c r="AT73" s="92"/>
    </row>
    <row r="74" spans="2:46" ht="18" customHeight="1">
      <c r="B74" s="401"/>
      <c r="C74" s="402"/>
      <c r="D74" s="402"/>
      <c r="E74" s="402"/>
      <c r="F74" s="402"/>
      <c r="G74" s="402"/>
      <c r="H74" s="402"/>
      <c r="I74" s="403"/>
      <c r="J74" s="401"/>
      <c r="K74" s="402"/>
      <c r="L74" s="402"/>
      <c r="M74" s="402"/>
      <c r="N74" s="403"/>
      <c r="O74" s="84">
        <f>IF($A73=0,"",VLOOKUP($A73+0.1,'報告書入力'!$A$14:$Y$149,11,0))</f>
      </c>
      <c r="P74" s="5" t="s">
        <v>24</v>
      </c>
      <c r="Q74" s="87">
        <f t="shared" si="4"/>
      </c>
      <c r="R74" s="32" t="s">
        <v>25</v>
      </c>
      <c r="S74" s="88">
        <f t="shared" si="5"/>
      </c>
      <c r="T74" s="242" t="s">
        <v>28</v>
      </c>
      <c r="U74" s="242"/>
      <c r="V74" s="379">
        <f>AH74</f>
      </c>
      <c r="W74" s="380">
        <f>IF($A73=0,"",VLOOKUP($A73+0.1,'報告書入力'!$A$14:$Y$149,11,0))</f>
      </c>
      <c r="X74" s="380">
        <f>IF($A73=0,"",VLOOKUP($A73+0.1,'報告書入力'!$A$14:$Y$149,11,0))</f>
      </c>
      <c r="Y74" s="381">
        <f>IF($A73=0,"",VLOOKUP($A73+0.1,'報告書入力'!$A$14:$Y$149,11,0))</f>
      </c>
      <c r="Z74" s="369">
        <f>IF($A73=0,"",VLOOKUP($A73+0.1,'報告書入力'!$A$14:$Y$149,19,0))</f>
      </c>
      <c r="AA74" s="370">
        <f>IF($A73=0,"",VLOOKUP($A73+0.1,'報告書入力'!$A$14:$Y$149,11,0))</f>
      </c>
      <c r="AB74" s="370">
        <f>IF($A73=0,"",VLOOKUP($A73+0.1,'報告書入力'!$A$14:$Y$149,11,0))</f>
      </c>
      <c r="AC74" s="370">
        <f>IF($A73=0,"",VLOOKUP($A73+0.1,'報告書入力'!$A$14:$Y$149,11,0))</f>
      </c>
      <c r="AD74" s="369">
        <f>IF($A73=0,"",VLOOKUP($A73+0.1,'報告書入力'!$A$14:$Y$149,21,0))</f>
      </c>
      <c r="AE74" s="370">
        <f>IF($A73=0,"",VLOOKUP($A73+0.1,'報告書入力'!$A$14:$Y$149,11,0))</f>
      </c>
      <c r="AF74" s="370">
        <f>IF($A73=0,"",VLOOKUP($A73+0.1,'報告書入力'!$A$14:$Y$149,11,0))</f>
      </c>
      <c r="AG74" s="370">
        <f>IF($A73=0,"",VLOOKUP($A73+0.1,'報告書入力'!$A$14:$Y$149,11,0))</f>
      </c>
      <c r="AH74" s="369">
        <f>IF($A73=0,"",VLOOKUP($A73+0.1,'報告書入力'!$A$14:$Y$149,23,0))</f>
      </c>
      <c r="AI74" s="370">
        <f>IF($A73=0,"",VLOOKUP($A73+0.1,'報告書入力'!$A$14:$Y$149,11,0))</f>
      </c>
      <c r="AJ74" s="370">
        <f>IF($A73=0,"",VLOOKUP($A73+0.1,'報告書入力'!$A$14:$Y$149,11,0))</f>
      </c>
      <c r="AK74" s="370">
        <f>IF($A73=0,"",VLOOKUP($A73+0.1,'報告書入力'!$A$14:$Y$149,11,0))</f>
      </c>
      <c r="AL74" s="371">
        <f>IF($A73=0,"",VLOOKUP($A73+0.1,'報告書入力'!$A$14:$Y$149,24,0))</f>
      </c>
      <c r="AM74" s="372"/>
      <c r="AN74" s="377">
        <f>IF($A73=0,"",VLOOKUP($A73+0.1,'報告書入力'!$A$14:$Y$149,25,0))</f>
      </c>
      <c r="AO74" s="378"/>
      <c r="AP74" s="378"/>
      <c r="AQ74" s="378"/>
      <c r="AR74" s="378"/>
      <c r="AS74" s="25"/>
      <c r="AT74" s="91">
        <f>IF($A73=0,"",TRUNC(VLOOKUP($A73,'報告書入力'!$A$14:$Y$149,4,0)))</f>
      </c>
    </row>
    <row r="75" spans="1:46" ht="18" customHeight="1">
      <c r="A75" s="1">
        <f>IF((ROW()-47)/2&lt;=$A$1,ROW()-47)/2</f>
        <v>0</v>
      </c>
      <c r="B75" s="398">
        <f>IF($A75=0,"",VLOOKUP($A75,'報告書入力'!$A$14:$Y$149,5,0))</f>
      </c>
      <c r="C75" s="399"/>
      <c r="D75" s="399"/>
      <c r="E75" s="399"/>
      <c r="F75" s="399"/>
      <c r="G75" s="399"/>
      <c r="H75" s="399"/>
      <c r="I75" s="400"/>
      <c r="J75" s="398">
        <f>IF($A75=0,"",VLOOKUP($A75,'報告書入力'!$A$14:$Y$149,6,0))</f>
      </c>
      <c r="K75" s="399"/>
      <c r="L75" s="399"/>
      <c r="M75" s="399"/>
      <c r="N75" s="400"/>
      <c r="O75" s="83">
        <f>IF($A75=0,"",VLOOKUP($A75,'報告書入力'!$A$14:$Y$149,11,0))</f>
      </c>
      <c r="P75" s="18" t="s">
        <v>24</v>
      </c>
      <c r="Q75" s="85">
        <f t="shared" si="4"/>
      </c>
      <c r="R75" s="18" t="s">
        <v>25</v>
      </c>
      <c r="S75" s="86">
        <f t="shared" si="5"/>
      </c>
      <c r="T75" s="240" t="s">
        <v>26</v>
      </c>
      <c r="U75" s="240"/>
      <c r="V75" s="404"/>
      <c r="W75" s="405"/>
      <c r="X75" s="405"/>
      <c r="Y75" s="19" t="s">
        <v>27</v>
      </c>
      <c r="Z75" s="20"/>
      <c r="AA75" s="21"/>
      <c r="AB75" s="21"/>
      <c r="AC75" s="19" t="s">
        <v>27</v>
      </c>
      <c r="AD75" s="20"/>
      <c r="AE75" s="21"/>
      <c r="AF75" s="21"/>
      <c r="AG75" s="22" t="s">
        <v>27</v>
      </c>
      <c r="AH75" s="383"/>
      <c r="AI75" s="384"/>
      <c r="AJ75" s="384"/>
      <c r="AK75" s="385"/>
      <c r="AL75" s="20"/>
      <c r="AM75" s="23"/>
      <c r="AN75" s="367"/>
      <c r="AO75" s="368"/>
      <c r="AP75" s="368"/>
      <c r="AQ75" s="368"/>
      <c r="AR75" s="368"/>
      <c r="AS75" s="29"/>
      <c r="AT75" s="92"/>
    </row>
    <row r="76" spans="2:46" ht="18" customHeight="1">
      <c r="B76" s="401"/>
      <c r="C76" s="402"/>
      <c r="D76" s="402"/>
      <c r="E76" s="402"/>
      <c r="F76" s="402"/>
      <c r="G76" s="402"/>
      <c r="H76" s="402"/>
      <c r="I76" s="403"/>
      <c r="J76" s="401"/>
      <c r="K76" s="402"/>
      <c r="L76" s="402"/>
      <c r="M76" s="402"/>
      <c r="N76" s="403"/>
      <c r="O76" s="84">
        <f>IF($A75=0,"",VLOOKUP($A75+0.1,'報告書入力'!$A$14:$Y$149,11,0))</f>
      </c>
      <c r="P76" s="5" t="s">
        <v>24</v>
      </c>
      <c r="Q76" s="87">
        <f t="shared" si="4"/>
      </c>
      <c r="R76" s="32" t="s">
        <v>25</v>
      </c>
      <c r="S76" s="88">
        <f t="shared" si="5"/>
      </c>
      <c r="T76" s="242" t="s">
        <v>28</v>
      </c>
      <c r="U76" s="242"/>
      <c r="V76" s="379">
        <f>AH76</f>
      </c>
      <c r="W76" s="380">
        <f>IF($A75=0,"",VLOOKUP($A75+0.1,'報告書入力'!$A$14:$Y$149,11,0))</f>
      </c>
      <c r="X76" s="380">
        <f>IF($A75=0,"",VLOOKUP($A75+0.1,'報告書入力'!$A$14:$Y$149,11,0))</f>
      </c>
      <c r="Y76" s="381">
        <f>IF($A75=0,"",VLOOKUP($A75+0.1,'報告書入力'!$A$14:$Y$149,11,0))</f>
      </c>
      <c r="Z76" s="369">
        <f>IF($A75=0,"",VLOOKUP($A75+0.1,'報告書入力'!$A$14:$Y$149,19,0))</f>
      </c>
      <c r="AA76" s="370">
        <f>IF($A75=0,"",VLOOKUP($A75+0.1,'報告書入力'!$A$14:$Y$149,11,0))</f>
      </c>
      <c r="AB76" s="370">
        <f>IF($A75=0,"",VLOOKUP($A75+0.1,'報告書入力'!$A$14:$Y$149,11,0))</f>
      </c>
      <c r="AC76" s="370">
        <f>IF($A75=0,"",VLOOKUP($A75+0.1,'報告書入力'!$A$14:$Y$149,11,0))</f>
      </c>
      <c r="AD76" s="369">
        <f>IF($A75=0,"",VLOOKUP($A75+0.1,'報告書入力'!$A$14:$Y$149,21,0))</f>
      </c>
      <c r="AE76" s="370">
        <f>IF($A75=0,"",VLOOKUP($A75+0.1,'報告書入力'!$A$14:$Y$149,11,0))</f>
      </c>
      <c r="AF76" s="370">
        <f>IF($A75=0,"",VLOOKUP($A75+0.1,'報告書入力'!$A$14:$Y$149,11,0))</f>
      </c>
      <c r="AG76" s="370">
        <f>IF($A75=0,"",VLOOKUP($A75+0.1,'報告書入力'!$A$14:$Y$149,11,0))</f>
      </c>
      <c r="AH76" s="369">
        <f>IF($A75=0,"",VLOOKUP($A75+0.1,'報告書入力'!$A$14:$Y$149,23,0))</f>
      </c>
      <c r="AI76" s="370">
        <f>IF($A75=0,"",VLOOKUP($A75+0.1,'報告書入力'!$A$14:$Y$149,11,0))</f>
      </c>
      <c r="AJ76" s="370">
        <f>IF($A75=0,"",VLOOKUP($A75+0.1,'報告書入力'!$A$14:$Y$149,11,0))</f>
      </c>
      <c r="AK76" s="370">
        <f>IF($A75=0,"",VLOOKUP($A75+0.1,'報告書入力'!$A$14:$Y$149,11,0))</f>
      </c>
      <c r="AL76" s="371">
        <f>IF($A75=0,"",VLOOKUP($A75+0.1,'報告書入力'!$A$14:$Y$149,24,0))</f>
      </c>
      <c r="AM76" s="372"/>
      <c r="AN76" s="377">
        <f>IF($A75=0,"",VLOOKUP($A75+0.1,'報告書入力'!$A$14:$Y$149,25,0))</f>
      </c>
      <c r="AO76" s="378"/>
      <c r="AP76" s="378"/>
      <c r="AQ76" s="378"/>
      <c r="AR76" s="378"/>
      <c r="AS76" s="25"/>
      <c r="AT76" s="91">
        <f>IF($A75=0,"",TRUNC(VLOOKUP($A75,'報告書入力'!$A$14:$Y$149,4,0)))</f>
      </c>
    </row>
    <row r="77" spans="2:45" ht="18" customHeight="1">
      <c r="B77" s="386" t="s">
        <v>61</v>
      </c>
      <c r="C77" s="387"/>
      <c r="D77" s="387"/>
      <c r="E77" s="388"/>
      <c r="F77" s="392"/>
      <c r="G77" s="393"/>
      <c r="H77" s="393"/>
      <c r="I77" s="393"/>
      <c r="J77" s="393"/>
      <c r="K77" s="393"/>
      <c r="L77" s="393"/>
      <c r="M77" s="393"/>
      <c r="N77" s="394"/>
      <c r="O77" s="386" t="s">
        <v>62</v>
      </c>
      <c r="P77" s="387"/>
      <c r="Q77" s="387"/>
      <c r="R77" s="387"/>
      <c r="S77" s="387"/>
      <c r="T77" s="387"/>
      <c r="U77" s="388"/>
      <c r="V77" s="367"/>
      <c r="W77" s="368"/>
      <c r="X77" s="368"/>
      <c r="Y77" s="382"/>
      <c r="Z77" s="27"/>
      <c r="AA77" s="28"/>
      <c r="AB77" s="28"/>
      <c r="AC77" s="26"/>
      <c r="AD77" s="27"/>
      <c r="AE77" s="28"/>
      <c r="AF77" s="28"/>
      <c r="AG77" s="26"/>
      <c r="AH77" s="367"/>
      <c r="AI77" s="368"/>
      <c r="AJ77" s="368"/>
      <c r="AK77" s="382"/>
      <c r="AL77" s="27"/>
      <c r="AM77" s="30"/>
      <c r="AN77" s="367"/>
      <c r="AO77" s="368"/>
      <c r="AP77" s="368"/>
      <c r="AQ77" s="368"/>
      <c r="AR77" s="368"/>
      <c r="AS77" s="29"/>
    </row>
    <row r="78" spans="2:45" ht="18" customHeight="1">
      <c r="B78" s="389"/>
      <c r="C78" s="390"/>
      <c r="D78" s="390"/>
      <c r="E78" s="391"/>
      <c r="F78" s="395"/>
      <c r="G78" s="396"/>
      <c r="H78" s="396"/>
      <c r="I78" s="396"/>
      <c r="J78" s="396"/>
      <c r="K78" s="396"/>
      <c r="L78" s="396"/>
      <c r="M78" s="396"/>
      <c r="N78" s="397"/>
      <c r="O78" s="389"/>
      <c r="P78" s="390"/>
      <c r="Q78" s="390"/>
      <c r="R78" s="390"/>
      <c r="S78" s="390"/>
      <c r="T78" s="390"/>
      <c r="U78" s="391"/>
      <c r="V78" s="379"/>
      <c r="W78" s="380"/>
      <c r="X78" s="380"/>
      <c r="Y78" s="381"/>
      <c r="Z78" s="379"/>
      <c r="AA78" s="380"/>
      <c r="AB78" s="380"/>
      <c r="AC78" s="381"/>
      <c r="AD78" s="379"/>
      <c r="AE78" s="380"/>
      <c r="AF78" s="380"/>
      <c r="AG78" s="381"/>
      <c r="AH78" s="379"/>
      <c r="AI78" s="380"/>
      <c r="AJ78" s="380"/>
      <c r="AK78" s="381"/>
      <c r="AL78" s="24"/>
      <c r="AM78" s="25"/>
      <c r="AN78" s="379"/>
      <c r="AO78" s="380"/>
      <c r="AP78" s="380"/>
      <c r="AQ78" s="380"/>
      <c r="AR78" s="380"/>
      <c r="AS78" s="25"/>
    </row>
    <row r="79" spans="40:44" ht="31.5" customHeight="1">
      <c r="AN79" s="52"/>
      <c r="AO79" s="52"/>
      <c r="AP79" s="52"/>
      <c r="AQ79" s="52"/>
      <c r="AR79" s="52"/>
    </row>
    <row r="80" spans="24:25" ht="51.75" customHeight="1">
      <c r="X80" s="2"/>
      <c r="Y80" s="2"/>
    </row>
    <row r="81" spans="24:25" ht="10.5" customHeight="1" hidden="1">
      <c r="X81" s="2"/>
      <c r="Y81" s="2"/>
    </row>
    <row r="82" spans="24:25" ht="5.25" customHeight="1" hidden="1">
      <c r="X82" s="2"/>
      <c r="Y82" s="2"/>
    </row>
    <row r="83" spans="24:25" ht="5.25" customHeight="1" hidden="1">
      <c r="X83" s="2"/>
      <c r="Y83" s="2"/>
    </row>
    <row r="84" spans="24:25" ht="5.25" customHeight="1" hidden="1">
      <c r="X84" s="2"/>
      <c r="Y84" s="2"/>
    </row>
    <row r="85" spans="24:25" ht="5.25" customHeight="1" hidden="1">
      <c r="X85" s="2"/>
      <c r="Y85" s="2"/>
    </row>
    <row r="86" spans="2:41" ht="17.25" customHeight="1">
      <c r="B86" s="6" t="s">
        <v>57</v>
      </c>
      <c r="S86" s="8"/>
      <c r="T86" s="8"/>
      <c r="U86" s="8"/>
      <c r="V86" s="8"/>
      <c r="W86" s="8"/>
      <c r="AL86" s="49"/>
      <c r="AM86" s="49"/>
      <c r="AN86" s="49"/>
      <c r="AO86" s="49"/>
    </row>
    <row r="87" spans="13:41" ht="12.75" customHeight="1">
      <c r="M87" s="50"/>
      <c r="N87" s="50"/>
      <c r="O87" s="50"/>
      <c r="P87" s="50"/>
      <c r="Q87" s="50"/>
      <c r="R87" s="50"/>
      <c r="S87" s="50"/>
      <c r="T87" s="51"/>
      <c r="U87" s="51"/>
      <c r="V87" s="51"/>
      <c r="W87" s="51"/>
      <c r="X87" s="51"/>
      <c r="Y87" s="51"/>
      <c r="Z87" s="51"/>
      <c r="AA87" s="50"/>
      <c r="AB87" s="50"/>
      <c r="AC87" s="50"/>
      <c r="AL87" s="49"/>
      <c r="AM87" s="49"/>
      <c r="AN87" s="455" t="str">
        <f>AN48</f>
        <v>正</v>
      </c>
      <c r="AO87" s="455"/>
    </row>
    <row r="88" spans="13:41" ht="12.75" customHeight="1">
      <c r="M88" s="50"/>
      <c r="N88" s="50"/>
      <c r="O88" s="50"/>
      <c r="P88" s="50"/>
      <c r="Q88" s="50"/>
      <c r="R88" s="50"/>
      <c r="S88" s="50"/>
      <c r="T88" s="51"/>
      <c r="U88" s="51"/>
      <c r="V88" s="51"/>
      <c r="W88" s="51"/>
      <c r="X88" s="51"/>
      <c r="Y88" s="51"/>
      <c r="Z88" s="51"/>
      <c r="AA88" s="50"/>
      <c r="AB88" s="50"/>
      <c r="AC88" s="50"/>
      <c r="AL88" s="49"/>
      <c r="AM88" s="49"/>
      <c r="AN88" s="455"/>
      <c r="AO88" s="455"/>
    </row>
    <row r="89" spans="13:41" ht="12.75" customHeight="1">
      <c r="M89" s="50"/>
      <c r="N89" s="50"/>
      <c r="O89" s="50"/>
      <c r="P89" s="50"/>
      <c r="Q89" s="50"/>
      <c r="R89" s="50"/>
      <c r="S89" s="50"/>
      <c r="T89" s="50"/>
      <c r="U89" s="50"/>
      <c r="V89" s="50"/>
      <c r="W89" s="50"/>
      <c r="X89" s="50"/>
      <c r="Y89" s="50"/>
      <c r="Z89" s="50"/>
      <c r="AA89" s="50"/>
      <c r="AB89" s="50"/>
      <c r="AC89" s="50"/>
      <c r="AL89" s="49"/>
      <c r="AM89" s="49"/>
      <c r="AN89" s="455"/>
      <c r="AO89" s="455"/>
    </row>
    <row r="90" spans="13:39" ht="6" customHeight="1">
      <c r="M90" s="50"/>
      <c r="N90" s="50"/>
      <c r="O90" s="50"/>
      <c r="P90" s="50"/>
      <c r="Q90" s="50"/>
      <c r="R90" s="50"/>
      <c r="S90" s="50"/>
      <c r="T90" s="50"/>
      <c r="U90" s="50"/>
      <c r="V90" s="50"/>
      <c r="W90" s="50"/>
      <c r="X90" s="50"/>
      <c r="Y90" s="50"/>
      <c r="Z90" s="50"/>
      <c r="AA90" s="50"/>
      <c r="AB90" s="50"/>
      <c r="AC90" s="50"/>
      <c r="AL90" s="49"/>
      <c r="AM90" s="49"/>
    </row>
    <row r="91" spans="2:45" ht="12.75" customHeight="1">
      <c r="B91" s="447" t="s">
        <v>3</v>
      </c>
      <c r="C91" s="448"/>
      <c r="D91" s="448"/>
      <c r="E91" s="448"/>
      <c r="F91" s="448"/>
      <c r="G91" s="448"/>
      <c r="H91" s="448"/>
      <c r="I91" s="448"/>
      <c r="J91" s="220" t="s">
        <v>4</v>
      </c>
      <c r="K91" s="220"/>
      <c r="L91" s="12" t="s">
        <v>5</v>
      </c>
      <c r="M91" s="220" t="s">
        <v>6</v>
      </c>
      <c r="N91" s="220"/>
      <c r="O91" s="219" t="s">
        <v>7</v>
      </c>
      <c r="P91" s="220"/>
      <c r="Q91" s="220"/>
      <c r="R91" s="220"/>
      <c r="S91" s="220"/>
      <c r="T91" s="220"/>
      <c r="U91" s="220" t="s">
        <v>8</v>
      </c>
      <c r="V91" s="220"/>
      <c r="W91" s="220"/>
      <c r="AD91" s="5"/>
      <c r="AE91" s="5"/>
      <c r="AF91" s="5"/>
      <c r="AG91" s="5"/>
      <c r="AH91" s="5"/>
      <c r="AI91" s="5"/>
      <c r="AJ91" s="5"/>
      <c r="AL91" s="456">
        <f>$AL$9</f>
        <v>1</v>
      </c>
      <c r="AM91" s="457"/>
      <c r="AN91" s="461" t="s">
        <v>9</v>
      </c>
      <c r="AO91" s="461"/>
      <c r="AP91" s="457">
        <v>3</v>
      </c>
      <c r="AQ91" s="457"/>
      <c r="AR91" s="461" t="s">
        <v>10</v>
      </c>
      <c r="AS91" s="463"/>
    </row>
    <row r="92" spans="2:45" ht="13.5" customHeight="1">
      <c r="B92" s="448"/>
      <c r="C92" s="448"/>
      <c r="D92" s="448"/>
      <c r="E92" s="448"/>
      <c r="F92" s="448"/>
      <c r="G92" s="448"/>
      <c r="H92" s="448"/>
      <c r="I92" s="448"/>
      <c r="J92" s="450" t="str">
        <f>$J$10</f>
        <v>1</v>
      </c>
      <c r="K92" s="435" t="str">
        <f>$K$10</f>
        <v>9</v>
      </c>
      <c r="L92" s="452" t="str">
        <f>$L$10</f>
        <v>1</v>
      </c>
      <c r="M92" s="438" t="str">
        <f>$M$10</f>
        <v>0</v>
      </c>
      <c r="N92" s="435" t="str">
        <f>$N$10</f>
        <v>2</v>
      </c>
      <c r="O92" s="438" t="str">
        <f>$O$10</f>
        <v>9</v>
      </c>
      <c r="P92" s="432" t="str">
        <f>$P$10</f>
        <v>3</v>
      </c>
      <c r="Q92" s="432" t="str">
        <f>$Q$10</f>
        <v>3</v>
      </c>
      <c r="R92" s="432" t="str">
        <f>$R$10</f>
        <v>0</v>
      </c>
      <c r="S92" s="432" t="str">
        <f>$S$10</f>
        <v>1</v>
      </c>
      <c r="T92" s="435" t="str">
        <f>$T$10</f>
        <v>5</v>
      </c>
      <c r="U92" s="438" t="str">
        <f>$U$10</f>
        <v>0</v>
      </c>
      <c r="V92" s="432" t="str">
        <f>$V$10</f>
        <v>0</v>
      </c>
      <c r="W92" s="435" t="str">
        <f>$W$10</f>
        <v>0</v>
      </c>
      <c r="AD92" s="5"/>
      <c r="AE92" s="5"/>
      <c r="AF92" s="5"/>
      <c r="AG92" s="5"/>
      <c r="AH92" s="5"/>
      <c r="AI92" s="5"/>
      <c r="AJ92" s="5"/>
      <c r="AL92" s="458"/>
      <c r="AM92" s="297"/>
      <c r="AN92" s="295"/>
      <c r="AO92" s="295"/>
      <c r="AP92" s="297"/>
      <c r="AQ92" s="297"/>
      <c r="AR92" s="295"/>
      <c r="AS92" s="464"/>
    </row>
    <row r="93" spans="2:45" ht="9" customHeight="1">
      <c r="B93" s="448"/>
      <c r="C93" s="448"/>
      <c r="D93" s="448"/>
      <c r="E93" s="448"/>
      <c r="F93" s="448"/>
      <c r="G93" s="448"/>
      <c r="H93" s="448"/>
      <c r="I93" s="448"/>
      <c r="J93" s="451"/>
      <c r="K93" s="436"/>
      <c r="L93" s="453"/>
      <c r="M93" s="439"/>
      <c r="N93" s="436"/>
      <c r="O93" s="439"/>
      <c r="P93" s="433"/>
      <c r="Q93" s="433"/>
      <c r="R93" s="433"/>
      <c r="S93" s="433"/>
      <c r="T93" s="436"/>
      <c r="U93" s="439"/>
      <c r="V93" s="433"/>
      <c r="W93" s="436"/>
      <c r="AD93" s="5"/>
      <c r="AE93" s="5"/>
      <c r="AF93" s="5"/>
      <c r="AG93" s="5"/>
      <c r="AH93" s="5"/>
      <c r="AI93" s="5"/>
      <c r="AJ93" s="5"/>
      <c r="AL93" s="459"/>
      <c r="AM93" s="460"/>
      <c r="AN93" s="462"/>
      <c r="AO93" s="462"/>
      <c r="AP93" s="460"/>
      <c r="AQ93" s="460"/>
      <c r="AR93" s="462"/>
      <c r="AS93" s="465"/>
    </row>
    <row r="94" spans="2:23" ht="6" customHeight="1">
      <c r="B94" s="449"/>
      <c r="C94" s="449"/>
      <c r="D94" s="449"/>
      <c r="E94" s="449"/>
      <c r="F94" s="449"/>
      <c r="G94" s="449"/>
      <c r="H94" s="449"/>
      <c r="I94" s="449"/>
      <c r="J94" s="451"/>
      <c r="K94" s="437"/>
      <c r="L94" s="454"/>
      <c r="M94" s="440"/>
      <c r="N94" s="437"/>
      <c r="O94" s="440"/>
      <c r="P94" s="434"/>
      <c r="Q94" s="434"/>
      <c r="R94" s="434"/>
      <c r="S94" s="434"/>
      <c r="T94" s="437"/>
      <c r="U94" s="440"/>
      <c r="V94" s="434"/>
      <c r="W94" s="437"/>
    </row>
    <row r="95" spans="2:46" ht="15" customHeight="1">
      <c r="B95" s="355" t="s">
        <v>58</v>
      </c>
      <c r="C95" s="358"/>
      <c r="D95" s="358"/>
      <c r="E95" s="358"/>
      <c r="F95" s="358"/>
      <c r="G95" s="358"/>
      <c r="H95" s="358"/>
      <c r="I95" s="441"/>
      <c r="J95" s="355" t="s">
        <v>12</v>
      </c>
      <c r="K95" s="358"/>
      <c r="L95" s="358"/>
      <c r="M95" s="358"/>
      <c r="N95" s="359"/>
      <c r="O95" s="444" t="s">
        <v>59</v>
      </c>
      <c r="P95" s="358"/>
      <c r="Q95" s="358"/>
      <c r="R95" s="358"/>
      <c r="S95" s="358"/>
      <c r="T95" s="358"/>
      <c r="U95" s="441"/>
      <c r="V95" s="13" t="s">
        <v>14</v>
      </c>
      <c r="W95" s="14"/>
      <c r="X95" s="14"/>
      <c r="Y95" s="428" t="s">
        <v>15</v>
      </c>
      <c r="Z95" s="428"/>
      <c r="AA95" s="428"/>
      <c r="AB95" s="428"/>
      <c r="AC95" s="428"/>
      <c r="AD95" s="428"/>
      <c r="AE95" s="428"/>
      <c r="AF95" s="428"/>
      <c r="AG95" s="428"/>
      <c r="AH95" s="428"/>
      <c r="AI95" s="14"/>
      <c r="AJ95" s="14"/>
      <c r="AK95" s="15"/>
      <c r="AL95" s="429" t="s">
        <v>16</v>
      </c>
      <c r="AM95" s="429"/>
      <c r="AN95" s="430" t="s">
        <v>17</v>
      </c>
      <c r="AO95" s="430"/>
      <c r="AP95" s="430"/>
      <c r="AQ95" s="430"/>
      <c r="AR95" s="430"/>
      <c r="AS95" s="431"/>
      <c r="AT95" s="375" t="s">
        <v>136</v>
      </c>
    </row>
    <row r="96" spans="2:46" ht="13.5" customHeight="1">
      <c r="B96" s="356"/>
      <c r="C96" s="360"/>
      <c r="D96" s="360"/>
      <c r="E96" s="360"/>
      <c r="F96" s="360"/>
      <c r="G96" s="360"/>
      <c r="H96" s="360"/>
      <c r="I96" s="442"/>
      <c r="J96" s="356"/>
      <c r="K96" s="360"/>
      <c r="L96" s="360"/>
      <c r="M96" s="360"/>
      <c r="N96" s="361"/>
      <c r="O96" s="445"/>
      <c r="P96" s="360"/>
      <c r="Q96" s="360"/>
      <c r="R96" s="360"/>
      <c r="S96" s="360"/>
      <c r="T96" s="360"/>
      <c r="U96" s="442"/>
      <c r="V96" s="231" t="s">
        <v>18</v>
      </c>
      <c r="W96" s="232"/>
      <c r="X96" s="232"/>
      <c r="Y96" s="233"/>
      <c r="Z96" s="245" t="s">
        <v>19</v>
      </c>
      <c r="AA96" s="246"/>
      <c r="AB96" s="246"/>
      <c r="AC96" s="406"/>
      <c r="AD96" s="408" t="s">
        <v>20</v>
      </c>
      <c r="AE96" s="409"/>
      <c r="AF96" s="409"/>
      <c r="AG96" s="410"/>
      <c r="AH96" s="414" t="s">
        <v>21</v>
      </c>
      <c r="AI96" s="415"/>
      <c r="AJ96" s="415"/>
      <c r="AK96" s="416"/>
      <c r="AL96" s="420" t="s">
        <v>60</v>
      </c>
      <c r="AM96" s="420"/>
      <c r="AN96" s="422" t="s">
        <v>23</v>
      </c>
      <c r="AO96" s="423"/>
      <c r="AP96" s="423"/>
      <c r="AQ96" s="423"/>
      <c r="AR96" s="424"/>
      <c r="AS96" s="425"/>
      <c r="AT96" s="376"/>
    </row>
    <row r="97" spans="2:46" ht="13.5" customHeight="1">
      <c r="B97" s="357"/>
      <c r="C97" s="362"/>
      <c r="D97" s="362"/>
      <c r="E97" s="362"/>
      <c r="F97" s="362"/>
      <c r="G97" s="362"/>
      <c r="H97" s="362"/>
      <c r="I97" s="443"/>
      <c r="J97" s="357"/>
      <c r="K97" s="362"/>
      <c r="L97" s="362"/>
      <c r="M97" s="362"/>
      <c r="N97" s="363"/>
      <c r="O97" s="446"/>
      <c r="P97" s="362"/>
      <c r="Q97" s="362"/>
      <c r="R97" s="362"/>
      <c r="S97" s="362"/>
      <c r="T97" s="362"/>
      <c r="U97" s="443"/>
      <c r="V97" s="234"/>
      <c r="W97" s="235"/>
      <c r="X97" s="235"/>
      <c r="Y97" s="236"/>
      <c r="Z97" s="247"/>
      <c r="AA97" s="248"/>
      <c r="AB97" s="248"/>
      <c r="AC97" s="407"/>
      <c r="AD97" s="411"/>
      <c r="AE97" s="412"/>
      <c r="AF97" s="412"/>
      <c r="AG97" s="413"/>
      <c r="AH97" s="417"/>
      <c r="AI97" s="418"/>
      <c r="AJ97" s="418"/>
      <c r="AK97" s="419"/>
      <c r="AL97" s="421"/>
      <c r="AM97" s="421"/>
      <c r="AN97" s="426"/>
      <c r="AO97" s="426"/>
      <c r="AP97" s="426"/>
      <c r="AQ97" s="426"/>
      <c r="AR97" s="426"/>
      <c r="AS97" s="427"/>
      <c r="AT97" s="376"/>
    </row>
    <row r="98" spans="1:46" ht="18" customHeight="1">
      <c r="A98" s="1">
        <f>IF((ROW()-68)/2&lt;=$A$1,ROW()-68)/2</f>
        <v>0</v>
      </c>
      <c r="B98" s="398">
        <f>IF($A98=0,"",VLOOKUP($A98,'報告書入力'!$A$14:$Y$149,5,0))</f>
      </c>
      <c r="C98" s="399"/>
      <c r="D98" s="399"/>
      <c r="E98" s="399"/>
      <c r="F98" s="399"/>
      <c r="G98" s="399"/>
      <c r="H98" s="399"/>
      <c r="I98" s="400"/>
      <c r="J98" s="398">
        <f>IF($A98=0,"",VLOOKUP($A98,'報告書入力'!$A$14:$Y$149,6,0))</f>
      </c>
      <c r="K98" s="399"/>
      <c r="L98" s="399"/>
      <c r="M98" s="399"/>
      <c r="N98" s="400"/>
      <c r="O98" s="83">
        <f>IF($A98=0,"",VLOOKUP($A98,'報告書入力'!$A$14:$Y$149,11,0))</f>
      </c>
      <c r="P98" s="18" t="s">
        <v>24</v>
      </c>
      <c r="Q98" s="85">
        <f aca="true" t="shared" si="6" ref="Q98:Q109">O98</f>
      </c>
      <c r="R98" s="18" t="s">
        <v>25</v>
      </c>
      <c r="S98" s="86">
        <f aca="true" t="shared" si="7" ref="S98:S109">Q98</f>
      </c>
      <c r="T98" s="240" t="s">
        <v>26</v>
      </c>
      <c r="U98" s="240"/>
      <c r="V98" s="404"/>
      <c r="W98" s="405"/>
      <c r="X98" s="405"/>
      <c r="Y98" s="19" t="s">
        <v>27</v>
      </c>
      <c r="Z98" s="20"/>
      <c r="AA98" s="21"/>
      <c r="AB98" s="21"/>
      <c r="AC98" s="19" t="s">
        <v>27</v>
      </c>
      <c r="AD98" s="20"/>
      <c r="AE98" s="21"/>
      <c r="AF98" s="21"/>
      <c r="AG98" s="22" t="s">
        <v>27</v>
      </c>
      <c r="AH98" s="383"/>
      <c r="AI98" s="384"/>
      <c r="AJ98" s="384"/>
      <c r="AK98" s="385"/>
      <c r="AL98" s="20"/>
      <c r="AM98" s="23"/>
      <c r="AN98" s="367"/>
      <c r="AO98" s="368"/>
      <c r="AP98" s="368"/>
      <c r="AQ98" s="368"/>
      <c r="AR98" s="368"/>
      <c r="AS98" s="22" t="s">
        <v>27</v>
      </c>
      <c r="AT98" s="90"/>
    </row>
    <row r="99" spans="2:46" ht="18" customHeight="1">
      <c r="B99" s="401"/>
      <c r="C99" s="402"/>
      <c r="D99" s="402"/>
      <c r="E99" s="402"/>
      <c r="F99" s="402"/>
      <c r="G99" s="402"/>
      <c r="H99" s="402"/>
      <c r="I99" s="403"/>
      <c r="J99" s="401"/>
      <c r="K99" s="402"/>
      <c r="L99" s="402"/>
      <c r="M99" s="402"/>
      <c r="N99" s="403"/>
      <c r="O99" s="84">
        <f>IF($A98=0,"",VLOOKUP($A98+0.1,'報告書入力'!$A$14:$Y$149,11,0))</f>
      </c>
      <c r="P99" s="5" t="s">
        <v>24</v>
      </c>
      <c r="Q99" s="87">
        <f t="shared" si="6"/>
      </c>
      <c r="R99" s="32" t="s">
        <v>25</v>
      </c>
      <c r="S99" s="88">
        <f t="shared" si="7"/>
      </c>
      <c r="T99" s="242" t="s">
        <v>28</v>
      </c>
      <c r="U99" s="242"/>
      <c r="V99" s="379">
        <f>AH99</f>
      </c>
      <c r="W99" s="380">
        <f>IF($A98=0,"",VLOOKUP($A98+0.1,'報告書入力'!$A$14:$Y$149,11,0))</f>
      </c>
      <c r="X99" s="380">
        <f>IF($A98=0,"",VLOOKUP($A98+0.1,'報告書入力'!$A$14:$Y$149,11,0))</f>
      </c>
      <c r="Y99" s="381">
        <f>IF($A98=0,"",VLOOKUP($A98+0.1,'報告書入力'!$A$14:$Y$149,11,0))</f>
      </c>
      <c r="Z99" s="369">
        <f>IF($A98=0,"",VLOOKUP($A98+0.1,'報告書入力'!$A$14:$Y$149,19,0))</f>
      </c>
      <c r="AA99" s="370">
        <f>IF($A98=0,"",VLOOKUP($A98+0.1,'報告書入力'!$A$14:$Y$149,11,0))</f>
      </c>
      <c r="AB99" s="370">
        <f>IF($A98=0,"",VLOOKUP($A98+0.1,'報告書入力'!$A$14:$Y$149,11,0))</f>
      </c>
      <c r="AC99" s="370">
        <f>IF($A98=0,"",VLOOKUP($A98+0.1,'報告書入力'!$A$14:$Y$149,11,0))</f>
      </c>
      <c r="AD99" s="369">
        <f>IF($A98=0,"",VLOOKUP($A98+0.1,'報告書入力'!$A$14:$Y$149,21,0))</f>
      </c>
      <c r="AE99" s="370">
        <f>IF($A98=0,"",VLOOKUP($A98+0.1,'報告書入力'!$A$14:$Y$149,11,0))</f>
      </c>
      <c r="AF99" s="370">
        <f>IF($A98=0,"",VLOOKUP($A98+0.1,'報告書入力'!$A$14:$Y$149,11,0))</f>
      </c>
      <c r="AG99" s="370">
        <f>IF($A98=0,"",VLOOKUP($A98+0.1,'報告書入力'!$A$14:$Y$149,11,0))</f>
      </c>
      <c r="AH99" s="369">
        <f>IF($A98=0,"",VLOOKUP($A98+0.1,'報告書入力'!$A$14:$Y$149,23,0))</f>
      </c>
      <c r="AI99" s="370">
        <f>IF($A98=0,"",VLOOKUP($A98+0.1,'報告書入力'!$A$14:$Y$149,11,0))</f>
      </c>
      <c r="AJ99" s="370">
        <f>IF($A98=0,"",VLOOKUP($A98+0.1,'報告書入力'!$A$14:$Y$149,11,0))</f>
      </c>
      <c r="AK99" s="370">
        <f>IF($A98=0,"",VLOOKUP($A98+0.1,'報告書入力'!$A$14:$Y$149,11,0))</f>
      </c>
      <c r="AL99" s="371">
        <f>IF($A98=0,"",VLOOKUP($A98+0.1,'報告書入力'!$A$14:$Y$149,24,0))</f>
      </c>
      <c r="AM99" s="372"/>
      <c r="AN99" s="377">
        <f>IF($A98=0,"",VLOOKUP($A98+0.1,'報告書入力'!$A$14:$Y$149,25,0))</f>
      </c>
      <c r="AO99" s="378"/>
      <c r="AP99" s="378"/>
      <c r="AQ99" s="378"/>
      <c r="AR99" s="378"/>
      <c r="AS99" s="25"/>
      <c r="AT99" s="91">
        <f>IF($A98=0,"",TRUNC(VLOOKUP($A98,'報告書入力'!$A$14:$Y$149,4,0)))</f>
      </c>
    </row>
    <row r="100" spans="1:46" ht="18" customHeight="1">
      <c r="A100" s="1">
        <f>IF((ROW()-68)/2&lt;=$A$1,ROW()-68)/2</f>
        <v>0</v>
      </c>
      <c r="B100" s="398">
        <f>IF($A100=0,"",VLOOKUP($A100,'報告書入力'!$A$14:$Y$149,5,0))</f>
      </c>
      <c r="C100" s="399"/>
      <c r="D100" s="399"/>
      <c r="E100" s="399"/>
      <c r="F100" s="399"/>
      <c r="G100" s="399"/>
      <c r="H100" s="399"/>
      <c r="I100" s="400"/>
      <c r="J100" s="398">
        <f>IF($A100=0,"",VLOOKUP($A100,'報告書入力'!$A$14:$Y$149,6,0))</f>
      </c>
      <c r="K100" s="399"/>
      <c r="L100" s="399"/>
      <c r="M100" s="399"/>
      <c r="N100" s="400"/>
      <c r="O100" s="83">
        <f>IF($A100=0,"",VLOOKUP($A100,'報告書入力'!$A$14:$Y$149,11,0))</f>
      </c>
      <c r="P100" s="18" t="s">
        <v>24</v>
      </c>
      <c r="Q100" s="85">
        <f t="shared" si="6"/>
      </c>
      <c r="R100" s="18" t="s">
        <v>25</v>
      </c>
      <c r="S100" s="86">
        <f t="shared" si="7"/>
      </c>
      <c r="T100" s="240" t="s">
        <v>26</v>
      </c>
      <c r="U100" s="240"/>
      <c r="V100" s="404"/>
      <c r="W100" s="405"/>
      <c r="X100" s="405"/>
      <c r="Y100" s="19" t="s">
        <v>27</v>
      </c>
      <c r="Z100" s="20"/>
      <c r="AA100" s="21"/>
      <c r="AB100" s="21"/>
      <c r="AC100" s="19" t="s">
        <v>27</v>
      </c>
      <c r="AD100" s="20"/>
      <c r="AE100" s="21"/>
      <c r="AF100" s="21"/>
      <c r="AG100" s="22" t="s">
        <v>27</v>
      </c>
      <c r="AH100" s="383"/>
      <c r="AI100" s="384"/>
      <c r="AJ100" s="384"/>
      <c r="AK100" s="385"/>
      <c r="AL100" s="20"/>
      <c r="AM100" s="23"/>
      <c r="AN100" s="367"/>
      <c r="AO100" s="368"/>
      <c r="AP100" s="368"/>
      <c r="AQ100" s="368"/>
      <c r="AR100" s="368"/>
      <c r="AS100" s="29"/>
      <c r="AT100" s="92"/>
    </row>
    <row r="101" spans="2:46" ht="18" customHeight="1">
      <c r="B101" s="401"/>
      <c r="C101" s="402"/>
      <c r="D101" s="402"/>
      <c r="E101" s="402"/>
      <c r="F101" s="402"/>
      <c r="G101" s="402"/>
      <c r="H101" s="402"/>
      <c r="I101" s="403"/>
      <c r="J101" s="401"/>
      <c r="K101" s="402"/>
      <c r="L101" s="402"/>
      <c r="M101" s="402"/>
      <c r="N101" s="403"/>
      <c r="O101" s="84">
        <f>IF($A100=0,"",VLOOKUP($A100+0.1,'報告書入力'!$A$14:$Y$149,11,0))</f>
      </c>
      <c r="P101" s="5" t="s">
        <v>24</v>
      </c>
      <c r="Q101" s="87">
        <f t="shared" si="6"/>
      </c>
      <c r="R101" s="32" t="s">
        <v>25</v>
      </c>
      <c r="S101" s="88">
        <f t="shared" si="7"/>
      </c>
      <c r="T101" s="242" t="s">
        <v>28</v>
      </c>
      <c r="U101" s="242"/>
      <c r="V101" s="379">
        <f>AH101</f>
      </c>
      <c r="W101" s="380">
        <f>IF($A100=0,"",VLOOKUP($A100+0.1,'報告書入力'!$A$14:$Y$149,11,0))</f>
      </c>
      <c r="X101" s="380">
        <f>IF($A100=0,"",VLOOKUP($A100+0.1,'報告書入力'!$A$14:$Y$149,11,0))</f>
      </c>
      <c r="Y101" s="381">
        <f>IF($A100=0,"",VLOOKUP($A100+0.1,'報告書入力'!$A$14:$Y$149,11,0))</f>
      </c>
      <c r="Z101" s="369">
        <f>IF($A100=0,"",VLOOKUP($A100+0.1,'報告書入力'!$A$14:$Y$149,19,0))</f>
      </c>
      <c r="AA101" s="370">
        <f>IF($A100=0,"",VLOOKUP($A100+0.1,'報告書入力'!$A$14:$Y$149,11,0))</f>
      </c>
      <c r="AB101" s="370">
        <f>IF($A100=0,"",VLOOKUP($A100+0.1,'報告書入力'!$A$14:$Y$149,11,0))</f>
      </c>
      <c r="AC101" s="370">
        <f>IF($A100=0,"",VLOOKUP($A100+0.1,'報告書入力'!$A$14:$Y$149,11,0))</f>
      </c>
      <c r="AD101" s="369">
        <f>IF($A100=0,"",VLOOKUP($A100+0.1,'報告書入力'!$A$14:$Y$149,21,0))</f>
      </c>
      <c r="AE101" s="370">
        <f>IF($A100=0,"",VLOOKUP($A100+0.1,'報告書入力'!$A$14:$Y$149,11,0))</f>
      </c>
      <c r="AF101" s="370">
        <f>IF($A100=0,"",VLOOKUP($A100+0.1,'報告書入力'!$A$14:$Y$149,11,0))</f>
      </c>
      <c r="AG101" s="370">
        <f>IF($A100=0,"",VLOOKUP($A100+0.1,'報告書入力'!$A$14:$Y$149,11,0))</f>
      </c>
      <c r="AH101" s="369">
        <f>IF($A100=0,"",VLOOKUP($A100+0.1,'報告書入力'!$A$14:$Y$149,23,0))</f>
      </c>
      <c r="AI101" s="370">
        <f>IF($A100=0,"",VLOOKUP($A100+0.1,'報告書入力'!$A$14:$Y$149,11,0))</f>
      </c>
      <c r="AJ101" s="370">
        <f>IF($A100=0,"",VLOOKUP($A100+0.1,'報告書入力'!$A$14:$Y$149,11,0))</f>
      </c>
      <c r="AK101" s="370">
        <f>IF($A100=0,"",VLOOKUP($A100+0.1,'報告書入力'!$A$14:$Y$149,11,0))</f>
      </c>
      <c r="AL101" s="371">
        <f>IF($A100=0,"",VLOOKUP($A100+0.1,'報告書入力'!$A$14:$Y$149,24,0))</f>
      </c>
      <c r="AM101" s="372"/>
      <c r="AN101" s="377">
        <f>IF($A100=0,"",VLOOKUP($A100+0.1,'報告書入力'!$A$14:$Y$149,25,0))</f>
      </c>
      <c r="AO101" s="378"/>
      <c r="AP101" s="378"/>
      <c r="AQ101" s="378"/>
      <c r="AR101" s="378"/>
      <c r="AS101" s="25"/>
      <c r="AT101" s="91">
        <f>IF($A100=0,"",TRUNC(VLOOKUP($A100,'報告書入力'!$A$14:$Y$149,4,0)))</f>
      </c>
    </row>
    <row r="102" spans="1:46" ht="18" customHeight="1">
      <c r="A102" s="1">
        <f>IF((ROW()-68)/2&lt;=$A$1,ROW()-68)/2</f>
        <v>0</v>
      </c>
      <c r="B102" s="398">
        <f>IF($A102=0,"",VLOOKUP($A102,'報告書入力'!$A$14:$Y$149,5,0))</f>
      </c>
      <c r="C102" s="399"/>
      <c r="D102" s="399"/>
      <c r="E102" s="399"/>
      <c r="F102" s="399"/>
      <c r="G102" s="399"/>
      <c r="H102" s="399"/>
      <c r="I102" s="400"/>
      <c r="J102" s="398">
        <f>IF($A102=0,"",VLOOKUP($A102,'報告書入力'!$A$14:$Y$149,6,0))</f>
      </c>
      <c r="K102" s="399"/>
      <c r="L102" s="399"/>
      <c r="M102" s="399"/>
      <c r="N102" s="400"/>
      <c r="O102" s="83">
        <f>IF($A102=0,"",VLOOKUP($A102,'報告書入力'!$A$14:$Y$149,11,0))</f>
      </c>
      <c r="P102" s="18" t="s">
        <v>24</v>
      </c>
      <c r="Q102" s="85">
        <f t="shared" si="6"/>
      </c>
      <c r="R102" s="18" t="s">
        <v>25</v>
      </c>
      <c r="S102" s="86">
        <f t="shared" si="7"/>
      </c>
      <c r="T102" s="240" t="s">
        <v>26</v>
      </c>
      <c r="U102" s="240"/>
      <c r="V102" s="404"/>
      <c r="W102" s="405"/>
      <c r="X102" s="405"/>
      <c r="Y102" s="19" t="s">
        <v>27</v>
      </c>
      <c r="Z102" s="20"/>
      <c r="AA102" s="21"/>
      <c r="AB102" s="21"/>
      <c r="AC102" s="19" t="s">
        <v>27</v>
      </c>
      <c r="AD102" s="20"/>
      <c r="AE102" s="21"/>
      <c r="AF102" s="21"/>
      <c r="AG102" s="22" t="s">
        <v>27</v>
      </c>
      <c r="AH102" s="383"/>
      <c r="AI102" s="384"/>
      <c r="AJ102" s="384"/>
      <c r="AK102" s="385"/>
      <c r="AL102" s="20"/>
      <c r="AM102" s="23"/>
      <c r="AN102" s="367"/>
      <c r="AO102" s="368"/>
      <c r="AP102" s="368"/>
      <c r="AQ102" s="368"/>
      <c r="AR102" s="368"/>
      <c r="AS102" s="29"/>
      <c r="AT102" s="92"/>
    </row>
    <row r="103" spans="2:46" ht="18" customHeight="1">
      <c r="B103" s="401"/>
      <c r="C103" s="402"/>
      <c r="D103" s="402"/>
      <c r="E103" s="402"/>
      <c r="F103" s="402"/>
      <c r="G103" s="402"/>
      <c r="H103" s="402"/>
      <c r="I103" s="403"/>
      <c r="J103" s="401"/>
      <c r="K103" s="402"/>
      <c r="L103" s="402"/>
      <c r="M103" s="402"/>
      <c r="N103" s="403"/>
      <c r="O103" s="84">
        <f>IF($A102=0,"",VLOOKUP($A102+0.1,'報告書入力'!$A$14:$Y$149,11,0))</f>
      </c>
      <c r="P103" s="5" t="s">
        <v>24</v>
      </c>
      <c r="Q103" s="87">
        <f t="shared" si="6"/>
      </c>
      <c r="R103" s="32" t="s">
        <v>25</v>
      </c>
      <c r="S103" s="88">
        <f t="shared" si="7"/>
      </c>
      <c r="T103" s="242" t="s">
        <v>28</v>
      </c>
      <c r="U103" s="242"/>
      <c r="V103" s="379">
        <f>AH103</f>
      </c>
      <c r="W103" s="380">
        <f>IF($A102=0,"",VLOOKUP($A102+0.1,'報告書入力'!$A$14:$Y$149,11,0))</f>
      </c>
      <c r="X103" s="380">
        <f>IF($A102=0,"",VLOOKUP($A102+0.1,'報告書入力'!$A$14:$Y$149,11,0))</f>
      </c>
      <c r="Y103" s="381">
        <f>IF($A102=0,"",VLOOKUP($A102+0.1,'報告書入力'!$A$14:$Y$149,11,0))</f>
      </c>
      <c r="Z103" s="369">
        <f>IF($A102=0,"",VLOOKUP($A102+0.1,'報告書入力'!$A$14:$Y$149,19,0))</f>
      </c>
      <c r="AA103" s="370">
        <f>IF($A102=0,"",VLOOKUP($A102+0.1,'報告書入力'!$A$14:$Y$149,11,0))</f>
      </c>
      <c r="AB103" s="370">
        <f>IF($A102=0,"",VLOOKUP($A102+0.1,'報告書入力'!$A$14:$Y$149,11,0))</f>
      </c>
      <c r="AC103" s="370">
        <f>IF($A102=0,"",VLOOKUP($A102+0.1,'報告書入力'!$A$14:$Y$149,11,0))</f>
      </c>
      <c r="AD103" s="369">
        <f>IF($A102=0,"",VLOOKUP($A102+0.1,'報告書入力'!$A$14:$Y$149,21,0))</f>
      </c>
      <c r="AE103" s="370">
        <f>IF($A102=0,"",VLOOKUP($A102+0.1,'報告書入力'!$A$14:$Y$149,11,0))</f>
      </c>
      <c r="AF103" s="370">
        <f>IF($A102=0,"",VLOOKUP($A102+0.1,'報告書入力'!$A$14:$Y$149,11,0))</f>
      </c>
      <c r="AG103" s="370">
        <f>IF($A102=0,"",VLOOKUP($A102+0.1,'報告書入力'!$A$14:$Y$149,11,0))</f>
      </c>
      <c r="AH103" s="369">
        <f>IF($A102=0,"",VLOOKUP($A102+0.1,'報告書入力'!$A$14:$Y$149,23,0))</f>
      </c>
      <c r="AI103" s="370">
        <f>IF($A102=0,"",VLOOKUP($A102+0.1,'報告書入力'!$A$14:$Y$149,11,0))</f>
      </c>
      <c r="AJ103" s="370">
        <f>IF($A102=0,"",VLOOKUP($A102+0.1,'報告書入力'!$A$14:$Y$149,11,0))</f>
      </c>
      <c r="AK103" s="370">
        <f>IF($A102=0,"",VLOOKUP($A102+0.1,'報告書入力'!$A$14:$Y$149,11,0))</f>
      </c>
      <c r="AL103" s="371">
        <f>IF($A102=0,"",VLOOKUP($A102+0.1,'報告書入力'!$A$14:$Y$149,24,0))</f>
      </c>
      <c r="AM103" s="372"/>
      <c r="AN103" s="377">
        <f>IF($A102=0,"",VLOOKUP($A102+0.1,'報告書入力'!$A$14:$Y$149,25,0))</f>
      </c>
      <c r="AO103" s="378"/>
      <c r="AP103" s="378"/>
      <c r="AQ103" s="378"/>
      <c r="AR103" s="378"/>
      <c r="AS103" s="25"/>
      <c r="AT103" s="91">
        <f>IF($A102=0,"",TRUNC(VLOOKUP($A102,'報告書入力'!$A$14:$Y$149,4,0)))</f>
      </c>
    </row>
    <row r="104" spans="1:46" ht="18" customHeight="1">
      <c r="A104" s="1">
        <f>IF((ROW()-68)/2&lt;=$A$1,ROW()-68)/2</f>
        <v>0</v>
      </c>
      <c r="B104" s="398">
        <f>IF($A104=0,"",VLOOKUP($A104,'報告書入力'!$A$14:$Y$149,5,0))</f>
      </c>
      <c r="C104" s="399"/>
      <c r="D104" s="399"/>
      <c r="E104" s="399"/>
      <c r="F104" s="399"/>
      <c r="G104" s="399"/>
      <c r="H104" s="399"/>
      <c r="I104" s="400"/>
      <c r="J104" s="398">
        <f>IF($A104=0,"",VLOOKUP($A104,'報告書入力'!$A$14:$Y$149,6,0))</f>
      </c>
      <c r="K104" s="399"/>
      <c r="L104" s="399"/>
      <c r="M104" s="399"/>
      <c r="N104" s="400"/>
      <c r="O104" s="83">
        <f>IF($A104=0,"",VLOOKUP($A104,'報告書入力'!$A$14:$Y$149,11,0))</f>
      </c>
      <c r="P104" s="18" t="s">
        <v>24</v>
      </c>
      <c r="Q104" s="85">
        <f t="shared" si="6"/>
      </c>
      <c r="R104" s="18" t="s">
        <v>25</v>
      </c>
      <c r="S104" s="86">
        <f t="shared" si="7"/>
      </c>
      <c r="T104" s="240" t="s">
        <v>26</v>
      </c>
      <c r="U104" s="240"/>
      <c r="V104" s="404"/>
      <c r="W104" s="405"/>
      <c r="X104" s="405"/>
      <c r="Y104" s="19" t="s">
        <v>27</v>
      </c>
      <c r="Z104" s="20"/>
      <c r="AA104" s="21"/>
      <c r="AB104" s="21"/>
      <c r="AC104" s="19" t="s">
        <v>27</v>
      </c>
      <c r="AD104" s="20"/>
      <c r="AE104" s="21"/>
      <c r="AF104" s="21"/>
      <c r="AG104" s="22" t="s">
        <v>27</v>
      </c>
      <c r="AH104" s="383"/>
      <c r="AI104" s="384"/>
      <c r="AJ104" s="384"/>
      <c r="AK104" s="385"/>
      <c r="AL104" s="20"/>
      <c r="AM104" s="23"/>
      <c r="AN104" s="367"/>
      <c r="AO104" s="368"/>
      <c r="AP104" s="368"/>
      <c r="AQ104" s="368"/>
      <c r="AR104" s="368"/>
      <c r="AS104" s="29"/>
      <c r="AT104" s="92"/>
    </row>
    <row r="105" spans="2:46" ht="18" customHeight="1">
      <c r="B105" s="401"/>
      <c r="C105" s="402"/>
      <c r="D105" s="402"/>
      <c r="E105" s="402"/>
      <c r="F105" s="402"/>
      <c r="G105" s="402"/>
      <c r="H105" s="402"/>
      <c r="I105" s="403"/>
      <c r="J105" s="401"/>
      <c r="K105" s="402"/>
      <c r="L105" s="402"/>
      <c r="M105" s="402"/>
      <c r="N105" s="403"/>
      <c r="O105" s="84">
        <f>IF($A104=0,"",VLOOKUP($A104+0.1,'報告書入力'!$A$14:$Y$149,11,0))</f>
      </c>
      <c r="P105" s="5" t="s">
        <v>24</v>
      </c>
      <c r="Q105" s="87">
        <f t="shared" si="6"/>
      </c>
      <c r="R105" s="32" t="s">
        <v>25</v>
      </c>
      <c r="S105" s="88">
        <f t="shared" si="7"/>
      </c>
      <c r="T105" s="242" t="s">
        <v>28</v>
      </c>
      <c r="U105" s="242"/>
      <c r="V105" s="379">
        <f>AH105</f>
      </c>
      <c r="W105" s="380">
        <f>IF($A104=0,"",VLOOKUP($A104+0.1,'報告書入力'!$A$14:$Y$149,11,0))</f>
      </c>
      <c r="X105" s="380">
        <f>IF($A104=0,"",VLOOKUP($A104+0.1,'報告書入力'!$A$14:$Y$149,11,0))</f>
      </c>
      <c r="Y105" s="381">
        <f>IF($A104=0,"",VLOOKUP($A104+0.1,'報告書入力'!$A$14:$Y$149,11,0))</f>
      </c>
      <c r="Z105" s="369">
        <f>IF($A104=0,"",VLOOKUP($A104+0.1,'報告書入力'!$A$14:$Y$149,19,0))</f>
      </c>
      <c r="AA105" s="370">
        <f>IF($A104=0,"",VLOOKUP($A104+0.1,'報告書入力'!$A$14:$Y$149,11,0))</f>
      </c>
      <c r="AB105" s="370">
        <f>IF($A104=0,"",VLOOKUP($A104+0.1,'報告書入力'!$A$14:$Y$149,11,0))</f>
      </c>
      <c r="AC105" s="370">
        <f>IF($A104=0,"",VLOOKUP($A104+0.1,'報告書入力'!$A$14:$Y$149,11,0))</f>
      </c>
      <c r="AD105" s="369">
        <f>IF($A104=0,"",VLOOKUP($A104+0.1,'報告書入力'!$A$14:$Y$149,21,0))</f>
      </c>
      <c r="AE105" s="370">
        <f>IF($A104=0,"",VLOOKUP($A104+0.1,'報告書入力'!$A$14:$Y$149,11,0))</f>
      </c>
      <c r="AF105" s="370">
        <f>IF($A104=0,"",VLOOKUP($A104+0.1,'報告書入力'!$A$14:$Y$149,11,0))</f>
      </c>
      <c r="AG105" s="370">
        <f>IF($A104=0,"",VLOOKUP($A104+0.1,'報告書入力'!$A$14:$Y$149,11,0))</f>
      </c>
      <c r="AH105" s="369">
        <f>IF($A104=0,"",VLOOKUP($A104+0.1,'報告書入力'!$A$14:$Y$149,23,0))</f>
      </c>
      <c r="AI105" s="370">
        <f>IF($A104=0,"",VLOOKUP($A104+0.1,'報告書入力'!$A$14:$Y$149,11,0))</f>
      </c>
      <c r="AJ105" s="370">
        <f>IF($A104=0,"",VLOOKUP($A104+0.1,'報告書入力'!$A$14:$Y$149,11,0))</f>
      </c>
      <c r="AK105" s="370">
        <f>IF($A104=0,"",VLOOKUP($A104+0.1,'報告書入力'!$A$14:$Y$149,11,0))</f>
      </c>
      <c r="AL105" s="371">
        <f>IF($A104=0,"",VLOOKUP($A104+0.1,'報告書入力'!$A$14:$Y$149,24,0))</f>
      </c>
      <c r="AM105" s="372"/>
      <c r="AN105" s="377">
        <f>IF($A104=0,"",VLOOKUP($A104+0.1,'報告書入力'!$A$14:$Y$149,25,0))</f>
      </c>
      <c r="AO105" s="378"/>
      <c r="AP105" s="378"/>
      <c r="AQ105" s="378"/>
      <c r="AR105" s="378"/>
      <c r="AS105" s="25"/>
      <c r="AT105" s="91">
        <f>IF($A104=0,"",TRUNC(VLOOKUP($A104,'報告書入力'!$A$14:$Y$149,4,0)))</f>
      </c>
    </row>
    <row r="106" spans="1:46" ht="18" customHeight="1">
      <c r="A106" s="1">
        <f>IF((ROW()-68)/2&lt;=$A$1,ROW()-68)/2</f>
        <v>0</v>
      </c>
      <c r="B106" s="398">
        <f>IF($A106=0,"",VLOOKUP($A106,'報告書入力'!$A$14:$Y$149,5,0))</f>
      </c>
      <c r="C106" s="399"/>
      <c r="D106" s="399"/>
      <c r="E106" s="399"/>
      <c r="F106" s="399"/>
      <c r="G106" s="399"/>
      <c r="H106" s="399"/>
      <c r="I106" s="400"/>
      <c r="J106" s="398">
        <f>IF($A106=0,"",VLOOKUP($A106,'報告書入力'!$A$14:$Y$149,6,0))</f>
      </c>
      <c r="K106" s="399"/>
      <c r="L106" s="399"/>
      <c r="M106" s="399"/>
      <c r="N106" s="400"/>
      <c r="O106" s="83">
        <f>IF($A106=0,"",VLOOKUP($A106,'報告書入力'!$A$14:$Y$149,11,0))</f>
      </c>
      <c r="P106" s="18" t="s">
        <v>24</v>
      </c>
      <c r="Q106" s="85">
        <f t="shared" si="6"/>
      </c>
      <c r="R106" s="18" t="s">
        <v>25</v>
      </c>
      <c r="S106" s="86">
        <f t="shared" si="7"/>
      </c>
      <c r="T106" s="240" t="s">
        <v>26</v>
      </c>
      <c r="U106" s="240"/>
      <c r="V106" s="404"/>
      <c r="W106" s="405"/>
      <c r="X106" s="405"/>
      <c r="Y106" s="19" t="s">
        <v>27</v>
      </c>
      <c r="Z106" s="20"/>
      <c r="AA106" s="21"/>
      <c r="AB106" s="21"/>
      <c r="AC106" s="19" t="s">
        <v>27</v>
      </c>
      <c r="AD106" s="20"/>
      <c r="AE106" s="21"/>
      <c r="AF106" s="21"/>
      <c r="AG106" s="22" t="s">
        <v>27</v>
      </c>
      <c r="AH106" s="383"/>
      <c r="AI106" s="384"/>
      <c r="AJ106" s="384"/>
      <c r="AK106" s="385"/>
      <c r="AL106" s="20"/>
      <c r="AM106" s="23"/>
      <c r="AN106" s="367"/>
      <c r="AO106" s="368"/>
      <c r="AP106" s="368"/>
      <c r="AQ106" s="368"/>
      <c r="AR106" s="368"/>
      <c r="AS106" s="29"/>
      <c r="AT106" s="92"/>
    </row>
    <row r="107" spans="2:46" ht="18" customHeight="1">
      <c r="B107" s="401"/>
      <c r="C107" s="402"/>
      <c r="D107" s="402"/>
      <c r="E107" s="402"/>
      <c r="F107" s="402"/>
      <c r="G107" s="402"/>
      <c r="H107" s="402"/>
      <c r="I107" s="403"/>
      <c r="J107" s="401"/>
      <c r="K107" s="402"/>
      <c r="L107" s="402"/>
      <c r="M107" s="402"/>
      <c r="N107" s="403"/>
      <c r="O107" s="84">
        <f>IF($A106=0,"",VLOOKUP($A106+0.1,'報告書入力'!$A$14:$Y$149,11,0))</f>
      </c>
      <c r="P107" s="5" t="s">
        <v>24</v>
      </c>
      <c r="Q107" s="87">
        <f t="shared" si="6"/>
      </c>
      <c r="R107" s="32" t="s">
        <v>25</v>
      </c>
      <c r="S107" s="88">
        <f t="shared" si="7"/>
      </c>
      <c r="T107" s="242" t="s">
        <v>28</v>
      </c>
      <c r="U107" s="242"/>
      <c r="V107" s="379">
        <f>AH107</f>
      </c>
      <c r="W107" s="380">
        <f>IF($A106=0,"",VLOOKUP($A106+0.1,'報告書入力'!$A$14:$Y$149,11,0))</f>
      </c>
      <c r="X107" s="380">
        <f>IF($A106=0,"",VLOOKUP($A106+0.1,'報告書入力'!$A$14:$Y$149,11,0))</f>
      </c>
      <c r="Y107" s="381">
        <f>IF($A106=0,"",VLOOKUP($A106+0.1,'報告書入力'!$A$14:$Y$149,11,0))</f>
      </c>
      <c r="Z107" s="369">
        <f>IF($A106=0,"",VLOOKUP($A106+0.1,'報告書入力'!$A$14:$Y$149,19,0))</f>
      </c>
      <c r="AA107" s="370">
        <f>IF($A106=0,"",VLOOKUP($A106+0.1,'報告書入力'!$A$14:$Y$149,11,0))</f>
      </c>
      <c r="AB107" s="370">
        <f>IF($A106=0,"",VLOOKUP($A106+0.1,'報告書入力'!$A$14:$Y$149,11,0))</f>
      </c>
      <c r="AC107" s="370">
        <f>IF($A106=0,"",VLOOKUP($A106+0.1,'報告書入力'!$A$14:$Y$149,11,0))</f>
      </c>
      <c r="AD107" s="369">
        <f>IF($A106=0,"",VLOOKUP($A106+0.1,'報告書入力'!$A$14:$Y$149,21,0))</f>
      </c>
      <c r="AE107" s="370">
        <f>IF($A106=0,"",VLOOKUP($A106+0.1,'報告書入力'!$A$14:$Y$149,11,0))</f>
      </c>
      <c r="AF107" s="370">
        <f>IF($A106=0,"",VLOOKUP($A106+0.1,'報告書入力'!$A$14:$Y$149,11,0))</f>
      </c>
      <c r="AG107" s="370">
        <f>IF($A106=0,"",VLOOKUP($A106+0.1,'報告書入力'!$A$14:$Y$149,11,0))</f>
      </c>
      <c r="AH107" s="369">
        <f>IF($A106=0,"",VLOOKUP($A106+0.1,'報告書入力'!$A$14:$Y$149,23,0))</f>
      </c>
      <c r="AI107" s="370">
        <f>IF($A106=0,"",VLOOKUP($A106+0.1,'報告書入力'!$A$14:$Y$149,11,0))</f>
      </c>
      <c r="AJ107" s="370">
        <f>IF($A106=0,"",VLOOKUP($A106+0.1,'報告書入力'!$A$14:$Y$149,11,0))</f>
      </c>
      <c r="AK107" s="370">
        <f>IF($A106=0,"",VLOOKUP($A106+0.1,'報告書入力'!$A$14:$Y$149,11,0))</f>
      </c>
      <c r="AL107" s="371">
        <f>IF($A106=0,"",VLOOKUP($A106+0.1,'報告書入力'!$A$14:$Y$149,24,0))</f>
      </c>
      <c r="AM107" s="372"/>
      <c r="AN107" s="377">
        <f>IF($A106=0,"",VLOOKUP($A106+0.1,'報告書入力'!$A$14:$Y$149,25,0))</f>
      </c>
      <c r="AO107" s="378"/>
      <c r="AP107" s="378"/>
      <c r="AQ107" s="378"/>
      <c r="AR107" s="378"/>
      <c r="AS107" s="25"/>
      <c r="AT107" s="91">
        <f>IF($A106=0,"",TRUNC(VLOOKUP($A106,'報告書入力'!$A$14:$Y$149,4,0)))</f>
      </c>
    </row>
    <row r="108" spans="1:46" ht="18" customHeight="1">
      <c r="A108" s="1">
        <f>IF((ROW()-68)/2&lt;=$A$1,ROW()-68)/2</f>
        <v>0</v>
      </c>
      <c r="B108" s="398">
        <f>IF($A108=0,"",VLOOKUP($A108,'報告書入力'!$A$14:$Y$149,5,0))</f>
      </c>
      <c r="C108" s="399"/>
      <c r="D108" s="399"/>
      <c r="E108" s="399"/>
      <c r="F108" s="399"/>
      <c r="G108" s="399"/>
      <c r="H108" s="399"/>
      <c r="I108" s="400"/>
      <c r="J108" s="398">
        <f>IF($A108=0,"",VLOOKUP($A108,'報告書入力'!$A$14:$Y$149,6,0))</f>
      </c>
      <c r="K108" s="399"/>
      <c r="L108" s="399"/>
      <c r="M108" s="399"/>
      <c r="N108" s="400"/>
      <c r="O108" s="83">
        <f>IF($A108=0,"",VLOOKUP($A108,'報告書入力'!$A$14:$Y$149,11,0))</f>
      </c>
      <c r="P108" s="18" t="s">
        <v>24</v>
      </c>
      <c r="Q108" s="85">
        <f t="shared" si="6"/>
      </c>
      <c r="R108" s="18" t="s">
        <v>25</v>
      </c>
      <c r="S108" s="86">
        <f t="shared" si="7"/>
      </c>
      <c r="T108" s="240" t="s">
        <v>26</v>
      </c>
      <c r="U108" s="240"/>
      <c r="V108" s="404"/>
      <c r="W108" s="405"/>
      <c r="X108" s="405"/>
      <c r="Y108" s="19" t="s">
        <v>27</v>
      </c>
      <c r="Z108" s="20"/>
      <c r="AA108" s="21"/>
      <c r="AB108" s="21"/>
      <c r="AC108" s="19" t="s">
        <v>27</v>
      </c>
      <c r="AD108" s="20"/>
      <c r="AE108" s="21"/>
      <c r="AF108" s="21"/>
      <c r="AG108" s="22" t="s">
        <v>27</v>
      </c>
      <c r="AH108" s="383"/>
      <c r="AI108" s="384"/>
      <c r="AJ108" s="384"/>
      <c r="AK108" s="385"/>
      <c r="AL108" s="20"/>
      <c r="AM108" s="23"/>
      <c r="AN108" s="367"/>
      <c r="AO108" s="368"/>
      <c r="AP108" s="368"/>
      <c r="AQ108" s="368"/>
      <c r="AR108" s="368"/>
      <c r="AS108" s="29"/>
      <c r="AT108" s="92"/>
    </row>
    <row r="109" spans="2:46" ht="18" customHeight="1">
      <c r="B109" s="401"/>
      <c r="C109" s="402"/>
      <c r="D109" s="402"/>
      <c r="E109" s="402"/>
      <c r="F109" s="402"/>
      <c r="G109" s="402"/>
      <c r="H109" s="402"/>
      <c r="I109" s="403"/>
      <c r="J109" s="401"/>
      <c r="K109" s="402"/>
      <c r="L109" s="402"/>
      <c r="M109" s="402"/>
      <c r="N109" s="403"/>
      <c r="O109" s="84">
        <f>IF($A108=0,"",VLOOKUP($A108+0.1,'報告書入力'!$A$14:$Y$149,11,0))</f>
      </c>
      <c r="P109" s="5" t="s">
        <v>24</v>
      </c>
      <c r="Q109" s="87">
        <f t="shared" si="6"/>
      </c>
      <c r="R109" s="32" t="s">
        <v>25</v>
      </c>
      <c r="S109" s="88">
        <f t="shared" si="7"/>
      </c>
      <c r="T109" s="242" t="s">
        <v>28</v>
      </c>
      <c r="U109" s="242"/>
      <c r="V109" s="379">
        <f>AH109</f>
      </c>
      <c r="W109" s="380">
        <f>IF($A108=0,"",VLOOKUP($A108+0.1,'報告書入力'!$A$14:$Y$149,11,0))</f>
      </c>
      <c r="X109" s="380">
        <f>IF($A108=0,"",VLOOKUP($A108+0.1,'報告書入力'!$A$14:$Y$149,11,0))</f>
      </c>
      <c r="Y109" s="381">
        <f>IF($A108=0,"",VLOOKUP($A108+0.1,'報告書入力'!$A$14:$Y$149,11,0))</f>
      </c>
      <c r="Z109" s="369">
        <f>IF($A108=0,"",VLOOKUP($A108+0.1,'報告書入力'!$A$14:$Y$149,19,0))</f>
      </c>
      <c r="AA109" s="370">
        <f>IF($A108=0,"",VLOOKUP($A108+0.1,'報告書入力'!$A$14:$Y$149,11,0))</f>
      </c>
      <c r="AB109" s="370">
        <f>IF($A108=0,"",VLOOKUP($A108+0.1,'報告書入力'!$A$14:$Y$149,11,0))</f>
      </c>
      <c r="AC109" s="370">
        <f>IF($A108=0,"",VLOOKUP($A108+0.1,'報告書入力'!$A$14:$Y$149,11,0))</f>
      </c>
      <c r="AD109" s="369">
        <f>IF($A108=0,"",VLOOKUP($A108+0.1,'報告書入力'!$A$14:$Y$149,21,0))</f>
      </c>
      <c r="AE109" s="370">
        <f>IF($A108=0,"",VLOOKUP($A108+0.1,'報告書入力'!$A$14:$Y$149,11,0))</f>
      </c>
      <c r="AF109" s="370">
        <f>IF($A108=0,"",VLOOKUP($A108+0.1,'報告書入力'!$A$14:$Y$149,11,0))</f>
      </c>
      <c r="AG109" s="370">
        <f>IF($A108=0,"",VLOOKUP($A108+0.1,'報告書入力'!$A$14:$Y$149,11,0))</f>
      </c>
      <c r="AH109" s="369">
        <f>IF($A108=0,"",VLOOKUP($A108+0.1,'報告書入力'!$A$14:$Y$149,23,0))</f>
      </c>
      <c r="AI109" s="370">
        <f>IF($A108=0,"",VLOOKUP($A108+0.1,'報告書入力'!$A$14:$Y$149,11,0))</f>
      </c>
      <c r="AJ109" s="370">
        <f>IF($A108=0,"",VLOOKUP($A108+0.1,'報告書入力'!$A$14:$Y$149,11,0))</f>
      </c>
      <c r="AK109" s="370">
        <f>IF($A108=0,"",VLOOKUP($A108+0.1,'報告書入力'!$A$14:$Y$149,11,0))</f>
      </c>
      <c r="AL109" s="371">
        <f>IF($A108=0,"",VLOOKUP($A108+0.1,'報告書入力'!$A$14:$Y$149,24,0))</f>
      </c>
      <c r="AM109" s="372"/>
      <c r="AN109" s="377">
        <f>IF($A108=0,"",VLOOKUP($A108+0.1,'報告書入力'!$A$14:$Y$149,25,0))</f>
      </c>
      <c r="AO109" s="378"/>
      <c r="AP109" s="378"/>
      <c r="AQ109" s="378"/>
      <c r="AR109" s="378"/>
      <c r="AS109" s="25"/>
      <c r="AT109" s="91">
        <f>IF($A108=0,"",TRUNC(VLOOKUP($A108,'報告書入力'!$A$14:$Y$149,4,0)))</f>
      </c>
    </row>
    <row r="110" spans="1:46" ht="18" customHeight="1">
      <c r="A110" s="1">
        <f>IF((ROW()-68)/2&lt;=$A$1,ROW()-68)/2</f>
        <v>0</v>
      </c>
      <c r="B110" s="398">
        <f>IF($A110=0,"",VLOOKUP($A110,'報告書入力'!$A$14:$Y$149,5,0))</f>
      </c>
      <c r="C110" s="399"/>
      <c r="D110" s="399"/>
      <c r="E110" s="399"/>
      <c r="F110" s="399"/>
      <c r="G110" s="399"/>
      <c r="H110" s="399"/>
      <c r="I110" s="400"/>
      <c r="J110" s="398">
        <f>IF($A110=0,"",VLOOKUP($A110,'報告書入力'!$A$14:$Y$149,6,0))</f>
      </c>
      <c r="K110" s="399"/>
      <c r="L110" s="399"/>
      <c r="M110" s="399"/>
      <c r="N110" s="400"/>
      <c r="O110" s="83">
        <f>IF($A110=0,"",VLOOKUP($A110,'報告書入力'!$A$14:$Y$149,11,0))</f>
      </c>
      <c r="P110" s="18" t="s">
        <v>24</v>
      </c>
      <c r="Q110" s="85">
        <f aca="true" t="shared" si="8" ref="Q110:Q115">O110</f>
      </c>
      <c r="R110" s="18" t="s">
        <v>25</v>
      </c>
      <c r="S110" s="86">
        <f aca="true" t="shared" si="9" ref="S110:S115">Q110</f>
      </c>
      <c r="T110" s="240" t="s">
        <v>26</v>
      </c>
      <c r="U110" s="240"/>
      <c r="V110" s="404"/>
      <c r="W110" s="405"/>
      <c r="X110" s="405"/>
      <c r="Y110" s="19" t="s">
        <v>27</v>
      </c>
      <c r="Z110" s="20"/>
      <c r="AA110" s="21"/>
      <c r="AB110" s="21"/>
      <c r="AC110" s="19" t="s">
        <v>27</v>
      </c>
      <c r="AD110" s="20"/>
      <c r="AE110" s="21"/>
      <c r="AF110" s="21"/>
      <c r="AG110" s="22" t="s">
        <v>27</v>
      </c>
      <c r="AH110" s="383"/>
      <c r="AI110" s="384"/>
      <c r="AJ110" s="384"/>
      <c r="AK110" s="385"/>
      <c r="AL110" s="20"/>
      <c r="AM110" s="23"/>
      <c r="AN110" s="367"/>
      <c r="AO110" s="368"/>
      <c r="AP110" s="368"/>
      <c r="AQ110" s="368"/>
      <c r="AR110" s="368"/>
      <c r="AS110" s="29"/>
      <c r="AT110" s="92"/>
    </row>
    <row r="111" spans="2:46" ht="18" customHeight="1">
      <c r="B111" s="401"/>
      <c r="C111" s="402"/>
      <c r="D111" s="402"/>
      <c r="E111" s="402"/>
      <c r="F111" s="402"/>
      <c r="G111" s="402"/>
      <c r="H111" s="402"/>
      <c r="I111" s="403"/>
      <c r="J111" s="401"/>
      <c r="K111" s="402"/>
      <c r="L111" s="402"/>
      <c r="M111" s="402"/>
      <c r="N111" s="403"/>
      <c r="O111" s="84">
        <f>IF($A110=0,"",VLOOKUP($A110+0.1,'報告書入力'!$A$14:$Y$149,11,0))</f>
      </c>
      <c r="P111" s="5" t="s">
        <v>24</v>
      </c>
      <c r="Q111" s="87">
        <f t="shared" si="8"/>
      </c>
      <c r="R111" s="32" t="s">
        <v>25</v>
      </c>
      <c r="S111" s="88">
        <f t="shared" si="9"/>
      </c>
      <c r="T111" s="242" t="s">
        <v>28</v>
      </c>
      <c r="U111" s="242"/>
      <c r="V111" s="379">
        <f>AH111</f>
      </c>
      <c r="W111" s="380">
        <f>IF($A110=0,"",VLOOKUP($A110+0.1,'報告書入力'!$A$14:$Y$149,11,0))</f>
      </c>
      <c r="X111" s="380">
        <f>IF($A110=0,"",VLOOKUP($A110+0.1,'報告書入力'!$A$14:$Y$149,11,0))</f>
      </c>
      <c r="Y111" s="381">
        <f>IF($A110=0,"",VLOOKUP($A110+0.1,'報告書入力'!$A$14:$Y$149,11,0))</f>
      </c>
      <c r="Z111" s="369">
        <f>IF($A110=0,"",VLOOKUP($A110+0.1,'報告書入力'!$A$14:$Y$149,19,0))</f>
      </c>
      <c r="AA111" s="370">
        <f>IF($A110=0,"",VLOOKUP($A110+0.1,'報告書入力'!$A$14:$Y$149,11,0))</f>
      </c>
      <c r="AB111" s="370">
        <f>IF($A110=0,"",VLOOKUP($A110+0.1,'報告書入力'!$A$14:$Y$149,11,0))</f>
      </c>
      <c r="AC111" s="370">
        <f>IF($A110=0,"",VLOOKUP($A110+0.1,'報告書入力'!$A$14:$Y$149,11,0))</f>
      </c>
      <c r="AD111" s="369">
        <f>IF($A110=0,"",VLOOKUP($A110+0.1,'報告書入力'!$A$14:$Y$149,21,0))</f>
      </c>
      <c r="AE111" s="370">
        <f>IF($A110=0,"",VLOOKUP($A110+0.1,'報告書入力'!$A$14:$Y$149,11,0))</f>
      </c>
      <c r="AF111" s="370">
        <f>IF($A110=0,"",VLOOKUP($A110+0.1,'報告書入力'!$A$14:$Y$149,11,0))</f>
      </c>
      <c r="AG111" s="370">
        <f>IF($A110=0,"",VLOOKUP($A110+0.1,'報告書入力'!$A$14:$Y$149,11,0))</f>
      </c>
      <c r="AH111" s="369">
        <f>IF($A110=0,"",VLOOKUP($A110+0.1,'報告書入力'!$A$14:$Y$149,23,0))</f>
      </c>
      <c r="AI111" s="370">
        <f>IF($A110=0,"",VLOOKUP($A110+0.1,'報告書入力'!$A$14:$Y$149,11,0))</f>
      </c>
      <c r="AJ111" s="370">
        <f>IF($A110=0,"",VLOOKUP($A110+0.1,'報告書入力'!$A$14:$Y$149,11,0))</f>
      </c>
      <c r="AK111" s="370">
        <f>IF($A110=0,"",VLOOKUP($A110+0.1,'報告書入力'!$A$14:$Y$149,11,0))</f>
      </c>
      <c r="AL111" s="371">
        <f>IF($A110=0,"",VLOOKUP($A110+0.1,'報告書入力'!$A$14:$Y$149,24,0))</f>
      </c>
      <c r="AM111" s="372"/>
      <c r="AN111" s="377">
        <f>IF($A110=0,"",VLOOKUP($A110+0.1,'報告書入力'!$A$14:$Y$149,25,0))</f>
      </c>
      <c r="AO111" s="378"/>
      <c r="AP111" s="378"/>
      <c r="AQ111" s="378"/>
      <c r="AR111" s="378"/>
      <c r="AS111" s="25"/>
      <c r="AT111" s="91">
        <f>IF($A110=0,"",TRUNC(VLOOKUP($A110,'報告書入力'!$A$14:$Y$149,4,0)))</f>
      </c>
    </row>
    <row r="112" spans="1:46" ht="18" customHeight="1">
      <c r="A112" s="1">
        <f>IF((ROW()-68)/2&lt;=$A$1,ROW()-68)/2</f>
        <v>0</v>
      </c>
      <c r="B112" s="398">
        <f>IF($A112=0,"",VLOOKUP($A112,'報告書入力'!$A$14:$Y$149,5,0))</f>
      </c>
      <c r="C112" s="399"/>
      <c r="D112" s="399"/>
      <c r="E112" s="399"/>
      <c r="F112" s="399"/>
      <c r="G112" s="399"/>
      <c r="H112" s="399"/>
      <c r="I112" s="400"/>
      <c r="J112" s="398">
        <f>IF($A112=0,"",VLOOKUP($A112,'報告書入力'!$A$14:$Y$149,6,0))</f>
      </c>
      <c r="K112" s="399"/>
      <c r="L112" s="399"/>
      <c r="M112" s="399"/>
      <c r="N112" s="400"/>
      <c r="O112" s="83">
        <f>IF($A112=0,"",VLOOKUP($A112,'報告書入力'!$A$14:$Y$149,11,0))</f>
      </c>
      <c r="P112" s="18" t="s">
        <v>24</v>
      </c>
      <c r="Q112" s="85">
        <f t="shared" si="8"/>
      </c>
      <c r="R112" s="18" t="s">
        <v>25</v>
      </c>
      <c r="S112" s="86">
        <f t="shared" si="9"/>
      </c>
      <c r="T112" s="240" t="s">
        <v>26</v>
      </c>
      <c r="U112" s="240"/>
      <c r="V112" s="404"/>
      <c r="W112" s="405"/>
      <c r="X112" s="405"/>
      <c r="Y112" s="19" t="s">
        <v>27</v>
      </c>
      <c r="Z112" s="20"/>
      <c r="AA112" s="21"/>
      <c r="AB112" s="21"/>
      <c r="AC112" s="19" t="s">
        <v>27</v>
      </c>
      <c r="AD112" s="20"/>
      <c r="AE112" s="21"/>
      <c r="AF112" s="21"/>
      <c r="AG112" s="22" t="s">
        <v>27</v>
      </c>
      <c r="AH112" s="383"/>
      <c r="AI112" s="384"/>
      <c r="AJ112" s="384"/>
      <c r="AK112" s="385"/>
      <c r="AL112" s="20"/>
      <c r="AM112" s="23"/>
      <c r="AN112" s="367"/>
      <c r="AO112" s="368"/>
      <c r="AP112" s="368"/>
      <c r="AQ112" s="368"/>
      <c r="AR112" s="368"/>
      <c r="AS112" s="29"/>
      <c r="AT112" s="92"/>
    </row>
    <row r="113" spans="2:46" ht="18" customHeight="1">
      <c r="B113" s="401"/>
      <c r="C113" s="402"/>
      <c r="D113" s="402"/>
      <c r="E113" s="402"/>
      <c r="F113" s="402"/>
      <c r="G113" s="402"/>
      <c r="H113" s="402"/>
      <c r="I113" s="403"/>
      <c r="J113" s="401"/>
      <c r="K113" s="402"/>
      <c r="L113" s="402"/>
      <c r="M113" s="402"/>
      <c r="N113" s="403"/>
      <c r="O113" s="84">
        <f>IF($A112=0,"",VLOOKUP($A112+0.1,'報告書入力'!$A$14:$Y$149,11,0))</f>
      </c>
      <c r="P113" s="5" t="s">
        <v>24</v>
      </c>
      <c r="Q113" s="87">
        <f t="shared" si="8"/>
      </c>
      <c r="R113" s="32" t="s">
        <v>25</v>
      </c>
      <c r="S113" s="88">
        <f t="shared" si="9"/>
      </c>
      <c r="T113" s="242" t="s">
        <v>28</v>
      </c>
      <c r="U113" s="242"/>
      <c r="V113" s="379">
        <f>AH113</f>
      </c>
      <c r="W113" s="380">
        <f>IF($A112=0,"",VLOOKUP($A112+0.1,'報告書入力'!$A$14:$Y$149,11,0))</f>
      </c>
      <c r="X113" s="380">
        <f>IF($A112=0,"",VLOOKUP($A112+0.1,'報告書入力'!$A$14:$Y$149,11,0))</f>
      </c>
      <c r="Y113" s="381">
        <f>IF($A112=0,"",VLOOKUP($A112+0.1,'報告書入力'!$A$14:$Y$149,11,0))</f>
      </c>
      <c r="Z113" s="369">
        <f>IF($A112=0,"",VLOOKUP($A112+0.1,'報告書入力'!$A$14:$Y$149,19,0))</f>
      </c>
      <c r="AA113" s="370">
        <f>IF($A112=0,"",VLOOKUP($A112+0.1,'報告書入力'!$A$14:$Y$149,11,0))</f>
      </c>
      <c r="AB113" s="370">
        <f>IF($A112=0,"",VLOOKUP($A112+0.1,'報告書入力'!$A$14:$Y$149,11,0))</f>
      </c>
      <c r="AC113" s="370">
        <f>IF($A112=0,"",VLOOKUP($A112+0.1,'報告書入力'!$A$14:$Y$149,11,0))</f>
      </c>
      <c r="AD113" s="369">
        <f>IF($A112=0,"",VLOOKUP($A112+0.1,'報告書入力'!$A$14:$Y$149,21,0))</f>
      </c>
      <c r="AE113" s="370">
        <f>IF($A112=0,"",VLOOKUP($A112+0.1,'報告書入力'!$A$14:$Y$149,11,0))</f>
      </c>
      <c r="AF113" s="370">
        <f>IF($A112=0,"",VLOOKUP($A112+0.1,'報告書入力'!$A$14:$Y$149,11,0))</f>
      </c>
      <c r="AG113" s="370">
        <f>IF($A112=0,"",VLOOKUP($A112+0.1,'報告書入力'!$A$14:$Y$149,11,0))</f>
      </c>
      <c r="AH113" s="369">
        <f>IF($A112=0,"",VLOOKUP($A112+0.1,'報告書入力'!$A$14:$Y$149,23,0))</f>
      </c>
      <c r="AI113" s="370">
        <f>IF($A112=0,"",VLOOKUP($A112+0.1,'報告書入力'!$A$14:$Y$149,11,0))</f>
      </c>
      <c r="AJ113" s="370">
        <f>IF($A112=0,"",VLOOKUP($A112+0.1,'報告書入力'!$A$14:$Y$149,11,0))</f>
      </c>
      <c r="AK113" s="370">
        <f>IF($A112=0,"",VLOOKUP($A112+0.1,'報告書入力'!$A$14:$Y$149,11,0))</f>
      </c>
      <c r="AL113" s="371">
        <f>IF($A112=0,"",VLOOKUP($A112+0.1,'報告書入力'!$A$14:$Y$149,24,0))</f>
      </c>
      <c r="AM113" s="372"/>
      <c r="AN113" s="377">
        <f>IF($A112=0,"",VLOOKUP($A112+0.1,'報告書入力'!$A$14:$Y$149,25,0))</f>
      </c>
      <c r="AO113" s="378"/>
      <c r="AP113" s="378"/>
      <c r="AQ113" s="378"/>
      <c r="AR113" s="378"/>
      <c r="AS113" s="25"/>
      <c r="AT113" s="91">
        <f>IF($A112=0,"",TRUNC(VLOOKUP($A112,'報告書入力'!$A$14:$Y$149,4,0)))</f>
      </c>
    </row>
    <row r="114" spans="1:46" ht="18" customHeight="1">
      <c r="A114" s="1">
        <f>IF((ROW()-68)/2&lt;=$A$1,ROW()-68)/2</f>
        <v>0</v>
      </c>
      <c r="B114" s="398">
        <f>IF($A114=0,"",VLOOKUP($A114,'報告書入力'!$A$14:$Y$149,5,0))</f>
      </c>
      <c r="C114" s="399"/>
      <c r="D114" s="399"/>
      <c r="E114" s="399"/>
      <c r="F114" s="399"/>
      <c r="G114" s="399"/>
      <c r="H114" s="399"/>
      <c r="I114" s="400"/>
      <c r="J114" s="398">
        <f>IF($A114=0,"",VLOOKUP($A114,'報告書入力'!$A$14:$Y$149,6,0))</f>
      </c>
      <c r="K114" s="399"/>
      <c r="L114" s="399"/>
      <c r="M114" s="399"/>
      <c r="N114" s="400"/>
      <c r="O114" s="83">
        <f>IF($A114=0,"",VLOOKUP($A114,'報告書入力'!$A$14:$Y$149,11,0))</f>
      </c>
      <c r="P114" s="18" t="s">
        <v>24</v>
      </c>
      <c r="Q114" s="85">
        <f t="shared" si="8"/>
      </c>
      <c r="R114" s="18" t="s">
        <v>25</v>
      </c>
      <c r="S114" s="86">
        <f t="shared" si="9"/>
      </c>
      <c r="T114" s="240" t="s">
        <v>26</v>
      </c>
      <c r="U114" s="240"/>
      <c r="V114" s="404"/>
      <c r="W114" s="405"/>
      <c r="X114" s="405"/>
      <c r="Y114" s="19" t="s">
        <v>27</v>
      </c>
      <c r="Z114" s="20"/>
      <c r="AA114" s="21"/>
      <c r="AB114" s="21"/>
      <c r="AC114" s="19" t="s">
        <v>27</v>
      </c>
      <c r="AD114" s="20"/>
      <c r="AE114" s="21"/>
      <c r="AF114" s="21"/>
      <c r="AG114" s="22" t="s">
        <v>27</v>
      </c>
      <c r="AH114" s="383"/>
      <c r="AI114" s="384"/>
      <c r="AJ114" s="384"/>
      <c r="AK114" s="385"/>
      <c r="AL114" s="20"/>
      <c r="AM114" s="23"/>
      <c r="AN114" s="367"/>
      <c r="AO114" s="368"/>
      <c r="AP114" s="368"/>
      <c r="AQ114" s="368"/>
      <c r="AR114" s="368"/>
      <c r="AS114" s="29"/>
      <c r="AT114" s="92"/>
    </row>
    <row r="115" spans="2:46" ht="18" customHeight="1">
      <c r="B115" s="401"/>
      <c r="C115" s="402"/>
      <c r="D115" s="402"/>
      <c r="E115" s="402"/>
      <c r="F115" s="402"/>
      <c r="G115" s="402"/>
      <c r="H115" s="402"/>
      <c r="I115" s="403"/>
      <c r="J115" s="401"/>
      <c r="K115" s="402"/>
      <c r="L115" s="402"/>
      <c r="M115" s="402"/>
      <c r="N115" s="403"/>
      <c r="O115" s="84">
        <f>IF($A114=0,"",VLOOKUP($A114+0.1,'報告書入力'!$A$14:$Y$149,11,0))</f>
      </c>
      <c r="P115" s="5" t="s">
        <v>24</v>
      </c>
      <c r="Q115" s="87">
        <f t="shared" si="8"/>
      </c>
      <c r="R115" s="32" t="s">
        <v>25</v>
      </c>
      <c r="S115" s="88">
        <f t="shared" si="9"/>
      </c>
      <c r="T115" s="242" t="s">
        <v>28</v>
      </c>
      <c r="U115" s="242"/>
      <c r="V115" s="379">
        <f>AH115</f>
      </c>
      <c r="W115" s="380">
        <f>IF($A114=0,"",VLOOKUP($A114+0.1,'報告書入力'!$A$14:$Y$149,11,0))</f>
      </c>
      <c r="X115" s="380">
        <f>IF($A114=0,"",VLOOKUP($A114+0.1,'報告書入力'!$A$14:$Y$149,11,0))</f>
      </c>
      <c r="Y115" s="381">
        <f>IF($A114=0,"",VLOOKUP($A114+0.1,'報告書入力'!$A$14:$Y$149,11,0))</f>
      </c>
      <c r="Z115" s="369">
        <f>IF($A114=0,"",VLOOKUP($A114+0.1,'報告書入力'!$A$14:$Y$149,19,0))</f>
      </c>
      <c r="AA115" s="370">
        <f>IF($A114=0,"",VLOOKUP($A114+0.1,'報告書入力'!$A$14:$Y$149,11,0))</f>
      </c>
      <c r="AB115" s="370">
        <f>IF($A114=0,"",VLOOKUP($A114+0.1,'報告書入力'!$A$14:$Y$149,11,0))</f>
      </c>
      <c r="AC115" s="370">
        <f>IF($A114=0,"",VLOOKUP($A114+0.1,'報告書入力'!$A$14:$Y$149,11,0))</f>
      </c>
      <c r="AD115" s="369">
        <f>IF($A114=0,"",VLOOKUP($A114+0.1,'報告書入力'!$A$14:$Y$149,21,0))</f>
      </c>
      <c r="AE115" s="370">
        <f>IF($A114=0,"",VLOOKUP($A114+0.1,'報告書入力'!$A$14:$Y$149,11,0))</f>
      </c>
      <c r="AF115" s="370">
        <f>IF($A114=0,"",VLOOKUP($A114+0.1,'報告書入力'!$A$14:$Y$149,11,0))</f>
      </c>
      <c r="AG115" s="370">
        <f>IF($A114=0,"",VLOOKUP($A114+0.1,'報告書入力'!$A$14:$Y$149,11,0))</f>
      </c>
      <c r="AH115" s="369">
        <f>IF($A114=0,"",VLOOKUP($A114+0.1,'報告書入力'!$A$14:$Y$149,23,0))</f>
      </c>
      <c r="AI115" s="370">
        <f>IF($A114=0,"",VLOOKUP($A114+0.1,'報告書入力'!$A$14:$Y$149,11,0))</f>
      </c>
      <c r="AJ115" s="370">
        <f>IF($A114=0,"",VLOOKUP($A114+0.1,'報告書入力'!$A$14:$Y$149,11,0))</f>
      </c>
      <c r="AK115" s="370">
        <f>IF($A114=0,"",VLOOKUP($A114+0.1,'報告書入力'!$A$14:$Y$149,11,0))</f>
      </c>
      <c r="AL115" s="371">
        <f>IF($A114=0,"",VLOOKUP($A114+0.1,'報告書入力'!$A$14:$Y$149,24,0))</f>
      </c>
      <c r="AM115" s="372"/>
      <c r="AN115" s="377">
        <f>IF($A114=0,"",VLOOKUP($A114+0.1,'報告書入力'!$A$14:$Y$149,25,0))</f>
      </c>
      <c r="AO115" s="378"/>
      <c r="AP115" s="378"/>
      <c r="AQ115" s="378"/>
      <c r="AR115" s="378"/>
      <c r="AS115" s="25"/>
      <c r="AT115" s="91">
        <f>IF($A114=0,"",TRUNC(VLOOKUP($A114,'報告書入力'!$A$14:$Y$149,4,0)))</f>
      </c>
    </row>
    <row r="116" spans="2:45" ht="18" customHeight="1">
      <c r="B116" s="386" t="s">
        <v>61</v>
      </c>
      <c r="C116" s="387"/>
      <c r="D116" s="387"/>
      <c r="E116" s="388"/>
      <c r="F116" s="392"/>
      <c r="G116" s="393"/>
      <c r="H116" s="393"/>
      <c r="I116" s="393"/>
      <c r="J116" s="393"/>
      <c r="K116" s="393"/>
      <c r="L116" s="393"/>
      <c r="M116" s="393"/>
      <c r="N116" s="394"/>
      <c r="O116" s="386" t="s">
        <v>62</v>
      </c>
      <c r="P116" s="387"/>
      <c r="Q116" s="387"/>
      <c r="R116" s="387"/>
      <c r="S116" s="387"/>
      <c r="T116" s="387"/>
      <c r="U116" s="388"/>
      <c r="V116" s="367"/>
      <c r="W116" s="368"/>
      <c r="X116" s="368"/>
      <c r="Y116" s="382"/>
      <c r="Z116" s="27"/>
      <c r="AA116" s="28"/>
      <c r="AB116" s="28"/>
      <c r="AC116" s="26"/>
      <c r="AD116" s="27"/>
      <c r="AE116" s="28"/>
      <c r="AF116" s="28"/>
      <c r="AG116" s="26"/>
      <c r="AH116" s="367"/>
      <c r="AI116" s="368"/>
      <c r="AJ116" s="368"/>
      <c r="AK116" s="382"/>
      <c r="AL116" s="27"/>
      <c r="AM116" s="30"/>
      <c r="AN116" s="367"/>
      <c r="AO116" s="368"/>
      <c r="AP116" s="368"/>
      <c r="AQ116" s="368"/>
      <c r="AR116" s="368"/>
      <c r="AS116" s="29"/>
    </row>
    <row r="117" spans="2:45" ht="18" customHeight="1">
      <c r="B117" s="389"/>
      <c r="C117" s="390"/>
      <c r="D117" s="390"/>
      <c r="E117" s="391"/>
      <c r="F117" s="395"/>
      <c r="G117" s="396"/>
      <c r="H117" s="396"/>
      <c r="I117" s="396"/>
      <c r="J117" s="396"/>
      <c r="K117" s="396"/>
      <c r="L117" s="396"/>
      <c r="M117" s="396"/>
      <c r="N117" s="397"/>
      <c r="O117" s="389"/>
      <c r="P117" s="390"/>
      <c r="Q117" s="390"/>
      <c r="R117" s="390"/>
      <c r="S117" s="390"/>
      <c r="T117" s="390"/>
      <c r="U117" s="391"/>
      <c r="V117" s="379"/>
      <c r="W117" s="380"/>
      <c r="X117" s="380"/>
      <c r="Y117" s="381"/>
      <c r="Z117" s="379"/>
      <c r="AA117" s="380"/>
      <c r="AB117" s="380"/>
      <c r="AC117" s="381"/>
      <c r="AD117" s="379"/>
      <c r="AE117" s="380"/>
      <c r="AF117" s="380"/>
      <c r="AG117" s="381"/>
      <c r="AH117" s="379"/>
      <c r="AI117" s="380"/>
      <c r="AJ117" s="380"/>
      <c r="AK117" s="381"/>
      <c r="AL117" s="24"/>
      <c r="AM117" s="25"/>
      <c r="AN117" s="379"/>
      <c r="AO117" s="380"/>
      <c r="AP117" s="380"/>
      <c r="AQ117" s="380"/>
      <c r="AR117" s="380"/>
      <c r="AS117" s="25"/>
    </row>
    <row r="118" spans="40:44" ht="31.5" customHeight="1">
      <c r="AN118" s="52"/>
      <c r="AO118" s="52"/>
      <c r="AP118" s="52"/>
      <c r="AQ118" s="52"/>
      <c r="AR118" s="52"/>
    </row>
    <row r="119" spans="24:25" ht="51.75" customHeight="1">
      <c r="X119" s="2"/>
      <c r="Y119" s="2"/>
    </row>
    <row r="120" spans="24:25" ht="10.5" customHeight="1" hidden="1">
      <c r="X120" s="2"/>
      <c r="Y120" s="2"/>
    </row>
    <row r="121" spans="24:25" ht="5.25" customHeight="1" hidden="1">
      <c r="X121" s="2"/>
      <c r="Y121" s="2"/>
    </row>
    <row r="122" spans="24:25" ht="5.25" customHeight="1" hidden="1">
      <c r="X122" s="2"/>
      <c r="Y122" s="2"/>
    </row>
    <row r="123" spans="24:25" ht="5.25" customHeight="1" hidden="1">
      <c r="X123" s="2"/>
      <c r="Y123" s="2"/>
    </row>
    <row r="124" spans="24:25" ht="5.25" customHeight="1" hidden="1">
      <c r="X124" s="2"/>
      <c r="Y124" s="2"/>
    </row>
    <row r="125" spans="2:41" ht="17.25" customHeight="1">
      <c r="B125" s="6" t="s">
        <v>57</v>
      </c>
      <c r="S125" s="8"/>
      <c r="T125" s="8"/>
      <c r="U125" s="8"/>
      <c r="V125" s="8"/>
      <c r="W125" s="8"/>
      <c r="AL125" s="49"/>
      <c r="AM125" s="49"/>
      <c r="AN125" s="49"/>
      <c r="AO125" s="49"/>
    </row>
    <row r="126" spans="13:41" ht="12.75" customHeight="1">
      <c r="M126" s="50"/>
      <c r="N126" s="50"/>
      <c r="O126" s="50"/>
      <c r="P126" s="50"/>
      <c r="Q126" s="50"/>
      <c r="R126" s="50"/>
      <c r="S126" s="50"/>
      <c r="T126" s="51"/>
      <c r="U126" s="51"/>
      <c r="V126" s="51"/>
      <c r="W126" s="51"/>
      <c r="X126" s="51"/>
      <c r="Y126" s="51"/>
      <c r="Z126" s="51"/>
      <c r="AA126" s="50"/>
      <c r="AB126" s="50"/>
      <c r="AC126" s="50"/>
      <c r="AL126" s="49"/>
      <c r="AM126" s="49"/>
      <c r="AN126" s="455" t="str">
        <f>AN87</f>
        <v>正</v>
      </c>
      <c r="AO126" s="455"/>
    </row>
    <row r="127" spans="13:41" ht="12.75" customHeight="1">
      <c r="M127" s="50"/>
      <c r="N127" s="50"/>
      <c r="O127" s="50"/>
      <c r="P127" s="50"/>
      <c r="Q127" s="50"/>
      <c r="R127" s="50"/>
      <c r="S127" s="50"/>
      <c r="T127" s="51"/>
      <c r="U127" s="51"/>
      <c r="V127" s="51"/>
      <c r="W127" s="51"/>
      <c r="X127" s="51"/>
      <c r="Y127" s="51"/>
      <c r="Z127" s="51"/>
      <c r="AA127" s="50"/>
      <c r="AB127" s="50"/>
      <c r="AC127" s="50"/>
      <c r="AL127" s="49"/>
      <c r="AM127" s="49"/>
      <c r="AN127" s="455"/>
      <c r="AO127" s="455"/>
    </row>
    <row r="128" spans="13:41" ht="12.75" customHeight="1">
      <c r="M128" s="50"/>
      <c r="N128" s="50"/>
      <c r="O128" s="50"/>
      <c r="P128" s="50"/>
      <c r="Q128" s="50"/>
      <c r="R128" s="50"/>
      <c r="S128" s="50"/>
      <c r="T128" s="50"/>
      <c r="U128" s="50"/>
      <c r="V128" s="50"/>
      <c r="W128" s="50"/>
      <c r="X128" s="50"/>
      <c r="Y128" s="50"/>
      <c r="Z128" s="50"/>
      <c r="AA128" s="50"/>
      <c r="AB128" s="50"/>
      <c r="AC128" s="50"/>
      <c r="AL128" s="49"/>
      <c r="AM128" s="49"/>
      <c r="AN128" s="455"/>
      <c r="AO128" s="455"/>
    </row>
    <row r="129" spans="13:39" ht="6" customHeight="1">
      <c r="M129" s="50"/>
      <c r="N129" s="50"/>
      <c r="O129" s="50"/>
      <c r="P129" s="50"/>
      <c r="Q129" s="50"/>
      <c r="R129" s="50"/>
      <c r="S129" s="50"/>
      <c r="T129" s="50"/>
      <c r="U129" s="50"/>
      <c r="V129" s="50"/>
      <c r="W129" s="50"/>
      <c r="X129" s="50"/>
      <c r="Y129" s="50"/>
      <c r="Z129" s="50"/>
      <c r="AA129" s="50"/>
      <c r="AB129" s="50"/>
      <c r="AC129" s="50"/>
      <c r="AL129" s="49"/>
      <c r="AM129" s="49"/>
    </row>
    <row r="130" spans="2:45" ht="12.75" customHeight="1">
      <c r="B130" s="447" t="s">
        <v>3</v>
      </c>
      <c r="C130" s="448"/>
      <c r="D130" s="448"/>
      <c r="E130" s="448"/>
      <c r="F130" s="448"/>
      <c r="G130" s="448"/>
      <c r="H130" s="448"/>
      <c r="I130" s="448"/>
      <c r="J130" s="220" t="s">
        <v>4</v>
      </c>
      <c r="K130" s="220"/>
      <c r="L130" s="12" t="s">
        <v>5</v>
      </c>
      <c r="M130" s="220" t="s">
        <v>6</v>
      </c>
      <c r="N130" s="220"/>
      <c r="O130" s="219" t="s">
        <v>7</v>
      </c>
      <c r="P130" s="220"/>
      <c r="Q130" s="220"/>
      <c r="R130" s="220"/>
      <c r="S130" s="220"/>
      <c r="T130" s="220"/>
      <c r="U130" s="220" t="s">
        <v>8</v>
      </c>
      <c r="V130" s="220"/>
      <c r="W130" s="220"/>
      <c r="AD130" s="5"/>
      <c r="AE130" s="5"/>
      <c r="AF130" s="5"/>
      <c r="AG130" s="5"/>
      <c r="AH130" s="5"/>
      <c r="AI130" s="5"/>
      <c r="AJ130" s="5"/>
      <c r="AL130" s="456">
        <f>$AL$9</f>
        <v>1</v>
      </c>
      <c r="AM130" s="457"/>
      <c r="AN130" s="461" t="s">
        <v>9</v>
      </c>
      <c r="AO130" s="461"/>
      <c r="AP130" s="457">
        <v>4</v>
      </c>
      <c r="AQ130" s="457"/>
      <c r="AR130" s="461" t="s">
        <v>10</v>
      </c>
      <c r="AS130" s="463"/>
    </row>
    <row r="131" spans="2:45" ht="13.5" customHeight="1">
      <c r="B131" s="448"/>
      <c r="C131" s="448"/>
      <c r="D131" s="448"/>
      <c r="E131" s="448"/>
      <c r="F131" s="448"/>
      <c r="G131" s="448"/>
      <c r="H131" s="448"/>
      <c r="I131" s="448"/>
      <c r="J131" s="450" t="str">
        <f>$J$10</f>
        <v>1</v>
      </c>
      <c r="K131" s="435" t="str">
        <f>$K$10</f>
        <v>9</v>
      </c>
      <c r="L131" s="452" t="str">
        <f>$L$10</f>
        <v>1</v>
      </c>
      <c r="M131" s="438" t="str">
        <f>$M$10</f>
        <v>0</v>
      </c>
      <c r="N131" s="435" t="str">
        <f>$N$10</f>
        <v>2</v>
      </c>
      <c r="O131" s="438" t="str">
        <f>$O$10</f>
        <v>9</v>
      </c>
      <c r="P131" s="432" t="str">
        <f>$P$10</f>
        <v>3</v>
      </c>
      <c r="Q131" s="432" t="str">
        <f>$Q$10</f>
        <v>3</v>
      </c>
      <c r="R131" s="432" t="str">
        <f>$R$10</f>
        <v>0</v>
      </c>
      <c r="S131" s="432" t="str">
        <f>$S$10</f>
        <v>1</v>
      </c>
      <c r="T131" s="435" t="str">
        <f>$T$10</f>
        <v>5</v>
      </c>
      <c r="U131" s="438" t="str">
        <f>$U$10</f>
        <v>0</v>
      </c>
      <c r="V131" s="432" t="str">
        <f>$V$10</f>
        <v>0</v>
      </c>
      <c r="W131" s="435" t="str">
        <f>$W$10</f>
        <v>0</v>
      </c>
      <c r="AD131" s="5"/>
      <c r="AE131" s="5"/>
      <c r="AF131" s="5"/>
      <c r="AG131" s="5"/>
      <c r="AH131" s="5"/>
      <c r="AI131" s="5"/>
      <c r="AJ131" s="5"/>
      <c r="AL131" s="458"/>
      <c r="AM131" s="297"/>
      <c r="AN131" s="295"/>
      <c r="AO131" s="295"/>
      <c r="AP131" s="297"/>
      <c r="AQ131" s="297"/>
      <c r="AR131" s="295"/>
      <c r="AS131" s="464"/>
    </row>
    <row r="132" spans="2:45" ht="9" customHeight="1">
      <c r="B132" s="448"/>
      <c r="C132" s="448"/>
      <c r="D132" s="448"/>
      <c r="E132" s="448"/>
      <c r="F132" s="448"/>
      <c r="G132" s="448"/>
      <c r="H132" s="448"/>
      <c r="I132" s="448"/>
      <c r="J132" s="451"/>
      <c r="K132" s="436"/>
      <c r="L132" s="453"/>
      <c r="M132" s="439"/>
      <c r="N132" s="436"/>
      <c r="O132" s="439"/>
      <c r="P132" s="433"/>
      <c r="Q132" s="433"/>
      <c r="R132" s="433"/>
      <c r="S132" s="433"/>
      <c r="T132" s="436"/>
      <c r="U132" s="439"/>
      <c r="V132" s="433"/>
      <c r="W132" s="436"/>
      <c r="AD132" s="5"/>
      <c r="AE132" s="5"/>
      <c r="AF132" s="5"/>
      <c r="AG132" s="5"/>
      <c r="AH132" s="5"/>
      <c r="AI132" s="5"/>
      <c r="AJ132" s="5"/>
      <c r="AL132" s="459"/>
      <c r="AM132" s="460"/>
      <c r="AN132" s="462"/>
      <c r="AO132" s="462"/>
      <c r="AP132" s="460"/>
      <c r="AQ132" s="460"/>
      <c r="AR132" s="462"/>
      <c r="AS132" s="465"/>
    </row>
    <row r="133" spans="2:23" ht="6" customHeight="1">
      <c r="B133" s="449"/>
      <c r="C133" s="449"/>
      <c r="D133" s="449"/>
      <c r="E133" s="449"/>
      <c r="F133" s="449"/>
      <c r="G133" s="449"/>
      <c r="H133" s="449"/>
      <c r="I133" s="449"/>
      <c r="J133" s="451"/>
      <c r="K133" s="437"/>
      <c r="L133" s="454"/>
      <c r="M133" s="440"/>
      <c r="N133" s="437"/>
      <c r="O133" s="440"/>
      <c r="P133" s="434"/>
      <c r="Q133" s="434"/>
      <c r="R133" s="434"/>
      <c r="S133" s="434"/>
      <c r="T133" s="437"/>
      <c r="U133" s="440"/>
      <c r="V133" s="434"/>
      <c r="W133" s="437"/>
    </row>
    <row r="134" spans="2:46" ht="15" customHeight="1">
      <c r="B134" s="355" t="s">
        <v>58</v>
      </c>
      <c r="C134" s="358"/>
      <c r="D134" s="358"/>
      <c r="E134" s="358"/>
      <c r="F134" s="358"/>
      <c r="G134" s="358"/>
      <c r="H134" s="358"/>
      <c r="I134" s="441"/>
      <c r="J134" s="355" t="s">
        <v>12</v>
      </c>
      <c r="K134" s="358"/>
      <c r="L134" s="358"/>
      <c r="M134" s="358"/>
      <c r="N134" s="359"/>
      <c r="O134" s="444" t="s">
        <v>59</v>
      </c>
      <c r="P134" s="358"/>
      <c r="Q134" s="358"/>
      <c r="R134" s="358"/>
      <c r="S134" s="358"/>
      <c r="T134" s="358"/>
      <c r="U134" s="441"/>
      <c r="V134" s="13" t="s">
        <v>14</v>
      </c>
      <c r="W134" s="14"/>
      <c r="X134" s="14"/>
      <c r="Y134" s="428" t="s">
        <v>15</v>
      </c>
      <c r="Z134" s="428"/>
      <c r="AA134" s="428"/>
      <c r="AB134" s="428"/>
      <c r="AC134" s="428"/>
      <c r="AD134" s="428"/>
      <c r="AE134" s="428"/>
      <c r="AF134" s="428"/>
      <c r="AG134" s="428"/>
      <c r="AH134" s="428"/>
      <c r="AI134" s="14"/>
      <c r="AJ134" s="14"/>
      <c r="AK134" s="15"/>
      <c r="AL134" s="429" t="s">
        <v>16</v>
      </c>
      <c r="AM134" s="429"/>
      <c r="AN134" s="430" t="s">
        <v>17</v>
      </c>
      <c r="AO134" s="430"/>
      <c r="AP134" s="430"/>
      <c r="AQ134" s="430"/>
      <c r="AR134" s="430"/>
      <c r="AS134" s="431"/>
      <c r="AT134" s="373" t="s">
        <v>136</v>
      </c>
    </row>
    <row r="135" spans="2:46" ht="13.5" customHeight="1">
      <c r="B135" s="356"/>
      <c r="C135" s="360"/>
      <c r="D135" s="360"/>
      <c r="E135" s="360"/>
      <c r="F135" s="360"/>
      <c r="G135" s="360"/>
      <c r="H135" s="360"/>
      <c r="I135" s="442"/>
      <c r="J135" s="356"/>
      <c r="K135" s="360"/>
      <c r="L135" s="360"/>
      <c r="M135" s="360"/>
      <c r="N135" s="361"/>
      <c r="O135" s="445"/>
      <c r="P135" s="360"/>
      <c r="Q135" s="360"/>
      <c r="R135" s="360"/>
      <c r="S135" s="360"/>
      <c r="T135" s="360"/>
      <c r="U135" s="442"/>
      <c r="V135" s="231" t="s">
        <v>18</v>
      </c>
      <c r="W135" s="232"/>
      <c r="X135" s="232"/>
      <c r="Y135" s="233"/>
      <c r="Z135" s="245" t="s">
        <v>19</v>
      </c>
      <c r="AA135" s="246"/>
      <c r="AB135" s="246"/>
      <c r="AC135" s="406"/>
      <c r="AD135" s="408" t="s">
        <v>20</v>
      </c>
      <c r="AE135" s="409"/>
      <c r="AF135" s="409"/>
      <c r="AG135" s="410"/>
      <c r="AH135" s="414" t="s">
        <v>21</v>
      </c>
      <c r="AI135" s="415"/>
      <c r="AJ135" s="415"/>
      <c r="AK135" s="416"/>
      <c r="AL135" s="420" t="s">
        <v>60</v>
      </c>
      <c r="AM135" s="420"/>
      <c r="AN135" s="422" t="s">
        <v>23</v>
      </c>
      <c r="AO135" s="423"/>
      <c r="AP135" s="423"/>
      <c r="AQ135" s="423"/>
      <c r="AR135" s="424"/>
      <c r="AS135" s="425"/>
      <c r="AT135" s="374"/>
    </row>
    <row r="136" spans="2:46" ht="13.5" customHeight="1">
      <c r="B136" s="357"/>
      <c r="C136" s="362"/>
      <c r="D136" s="362"/>
      <c r="E136" s="362"/>
      <c r="F136" s="362"/>
      <c r="G136" s="362"/>
      <c r="H136" s="362"/>
      <c r="I136" s="443"/>
      <c r="J136" s="357"/>
      <c r="K136" s="362"/>
      <c r="L136" s="362"/>
      <c r="M136" s="362"/>
      <c r="N136" s="363"/>
      <c r="O136" s="446"/>
      <c r="P136" s="362"/>
      <c r="Q136" s="362"/>
      <c r="R136" s="362"/>
      <c r="S136" s="362"/>
      <c r="T136" s="362"/>
      <c r="U136" s="443"/>
      <c r="V136" s="234"/>
      <c r="W136" s="235"/>
      <c r="X136" s="235"/>
      <c r="Y136" s="236"/>
      <c r="Z136" s="247"/>
      <c r="AA136" s="248"/>
      <c r="AB136" s="248"/>
      <c r="AC136" s="407"/>
      <c r="AD136" s="411"/>
      <c r="AE136" s="412"/>
      <c r="AF136" s="412"/>
      <c r="AG136" s="413"/>
      <c r="AH136" s="417"/>
      <c r="AI136" s="418"/>
      <c r="AJ136" s="418"/>
      <c r="AK136" s="419"/>
      <c r="AL136" s="421"/>
      <c r="AM136" s="421"/>
      <c r="AN136" s="426"/>
      <c r="AO136" s="426"/>
      <c r="AP136" s="426"/>
      <c r="AQ136" s="426"/>
      <c r="AR136" s="426"/>
      <c r="AS136" s="427"/>
      <c r="AT136" s="374"/>
    </row>
    <row r="137" spans="1:46" ht="18" customHeight="1">
      <c r="A137" s="1">
        <f>IF((ROW()-89)/2&lt;=$A$1,ROW()-89)/2</f>
        <v>0</v>
      </c>
      <c r="B137" s="398">
        <f>IF($A137=0,"",VLOOKUP($A137,'報告書入力'!$A$14:$Y$149,5,0))</f>
      </c>
      <c r="C137" s="399"/>
      <c r="D137" s="399"/>
      <c r="E137" s="399"/>
      <c r="F137" s="399"/>
      <c r="G137" s="399"/>
      <c r="H137" s="399"/>
      <c r="I137" s="400"/>
      <c r="J137" s="398">
        <f>IF($A137=0,"",VLOOKUP($A137,'報告書入力'!$A$14:$Y$149,6,0))</f>
      </c>
      <c r="K137" s="399"/>
      <c r="L137" s="399"/>
      <c r="M137" s="399"/>
      <c r="N137" s="400"/>
      <c r="O137" s="83">
        <f>IF($A137=0,"",VLOOKUP($A137,'報告書入力'!$A$14:$Y$149,11,0))</f>
      </c>
      <c r="P137" s="18" t="s">
        <v>24</v>
      </c>
      <c r="Q137" s="85">
        <f aca="true" t="shared" si="10" ref="Q137:Q154">O137</f>
      </c>
      <c r="R137" s="18" t="s">
        <v>25</v>
      </c>
      <c r="S137" s="86">
        <f aca="true" t="shared" si="11" ref="S137:S154">Q137</f>
      </c>
      <c r="T137" s="240" t="s">
        <v>26</v>
      </c>
      <c r="U137" s="240"/>
      <c r="V137" s="404"/>
      <c r="W137" s="405"/>
      <c r="X137" s="405"/>
      <c r="Y137" s="19" t="s">
        <v>27</v>
      </c>
      <c r="Z137" s="20"/>
      <c r="AA137" s="21"/>
      <c r="AB137" s="21"/>
      <c r="AC137" s="19" t="s">
        <v>27</v>
      </c>
      <c r="AD137" s="20"/>
      <c r="AE137" s="21"/>
      <c r="AF137" s="21"/>
      <c r="AG137" s="22" t="s">
        <v>27</v>
      </c>
      <c r="AH137" s="383"/>
      <c r="AI137" s="384"/>
      <c r="AJ137" s="384"/>
      <c r="AK137" s="385"/>
      <c r="AL137" s="20"/>
      <c r="AM137" s="23"/>
      <c r="AN137" s="367"/>
      <c r="AO137" s="368"/>
      <c r="AP137" s="368"/>
      <c r="AQ137" s="368"/>
      <c r="AR137" s="368"/>
      <c r="AS137" s="22" t="s">
        <v>27</v>
      </c>
      <c r="AT137" s="90"/>
    </row>
    <row r="138" spans="2:46" ht="18" customHeight="1">
      <c r="B138" s="401"/>
      <c r="C138" s="402"/>
      <c r="D138" s="402"/>
      <c r="E138" s="402"/>
      <c r="F138" s="402"/>
      <c r="G138" s="402"/>
      <c r="H138" s="402"/>
      <c r="I138" s="403"/>
      <c r="J138" s="401"/>
      <c r="K138" s="402"/>
      <c r="L138" s="402"/>
      <c r="M138" s="402"/>
      <c r="N138" s="403"/>
      <c r="O138" s="84">
        <f>IF($A137=0,"",VLOOKUP($A137+0.1,'報告書入力'!$A$14:$Y$149,11,0))</f>
      </c>
      <c r="P138" s="5" t="s">
        <v>24</v>
      </c>
      <c r="Q138" s="87">
        <f t="shared" si="10"/>
      </c>
      <c r="R138" s="32" t="s">
        <v>25</v>
      </c>
      <c r="S138" s="88">
        <f t="shared" si="11"/>
      </c>
      <c r="T138" s="242" t="s">
        <v>28</v>
      </c>
      <c r="U138" s="242"/>
      <c r="V138" s="379">
        <f>AH138</f>
      </c>
      <c r="W138" s="380">
        <f>IF($A137=0,"",VLOOKUP($A137+0.1,'報告書入力'!$A$14:$Y$149,11,0))</f>
      </c>
      <c r="X138" s="380">
        <f>IF($A137=0,"",VLOOKUP($A137+0.1,'報告書入力'!$A$14:$Y$149,11,0))</f>
      </c>
      <c r="Y138" s="381">
        <f>IF($A137=0,"",VLOOKUP($A137+0.1,'報告書入力'!$A$14:$Y$149,11,0))</f>
      </c>
      <c r="Z138" s="369">
        <f>IF($A137=0,"",VLOOKUP($A137+0.1,'報告書入力'!$A$14:$Y$149,19,0))</f>
      </c>
      <c r="AA138" s="370">
        <f>IF($A137=0,"",VLOOKUP($A137+0.1,'報告書入力'!$A$14:$Y$149,11,0))</f>
      </c>
      <c r="AB138" s="370">
        <f>IF($A137=0,"",VLOOKUP($A137+0.1,'報告書入力'!$A$14:$Y$149,11,0))</f>
      </c>
      <c r="AC138" s="370">
        <f>IF($A137=0,"",VLOOKUP($A137+0.1,'報告書入力'!$A$14:$Y$149,11,0))</f>
      </c>
      <c r="AD138" s="369">
        <f>IF($A137=0,"",VLOOKUP($A137+0.1,'報告書入力'!$A$14:$Y$149,21,0))</f>
      </c>
      <c r="AE138" s="370">
        <f>IF($A137=0,"",VLOOKUP($A137+0.1,'報告書入力'!$A$14:$Y$149,11,0))</f>
      </c>
      <c r="AF138" s="370">
        <f>IF($A137=0,"",VLOOKUP($A137+0.1,'報告書入力'!$A$14:$Y$149,11,0))</f>
      </c>
      <c r="AG138" s="370">
        <f>IF($A137=0,"",VLOOKUP($A137+0.1,'報告書入力'!$A$14:$Y$149,11,0))</f>
      </c>
      <c r="AH138" s="369">
        <f>IF($A137=0,"",VLOOKUP($A137+0.1,'報告書入力'!$A$14:$Y$149,23,0))</f>
      </c>
      <c r="AI138" s="370">
        <f>IF($A137=0,"",VLOOKUP($A137+0.1,'報告書入力'!$A$14:$Y$149,11,0))</f>
      </c>
      <c r="AJ138" s="370">
        <f>IF($A137=0,"",VLOOKUP($A137+0.1,'報告書入力'!$A$14:$Y$149,11,0))</f>
      </c>
      <c r="AK138" s="370">
        <f>IF($A137=0,"",VLOOKUP($A137+0.1,'報告書入力'!$A$14:$Y$149,11,0))</f>
      </c>
      <c r="AL138" s="371">
        <f>IF($A137=0,"",VLOOKUP($A137+0.1,'報告書入力'!$A$14:$Y$149,24,0))</f>
      </c>
      <c r="AM138" s="372"/>
      <c r="AN138" s="377">
        <f>IF($A137=0,"",VLOOKUP($A137+0.1,'報告書入力'!$A$14:$Y$149,25,0))</f>
      </c>
      <c r="AO138" s="378"/>
      <c r="AP138" s="378"/>
      <c r="AQ138" s="378"/>
      <c r="AR138" s="378"/>
      <c r="AS138" s="25"/>
      <c r="AT138" s="91">
        <f>IF($A137=0,"",TRUNC(VLOOKUP($A137,'報告書入力'!$A$14:$Y$149,4,0)))</f>
      </c>
    </row>
    <row r="139" spans="1:46" ht="18" customHeight="1">
      <c r="A139" s="1">
        <f>IF((ROW()-89)/2&lt;=$A$1,ROW()-89)/2</f>
        <v>0</v>
      </c>
      <c r="B139" s="398">
        <f>IF($A139=0,"",VLOOKUP($A139,'報告書入力'!$A$14:$Y$149,5,0))</f>
      </c>
      <c r="C139" s="399"/>
      <c r="D139" s="399"/>
      <c r="E139" s="399"/>
      <c r="F139" s="399"/>
      <c r="G139" s="399"/>
      <c r="H139" s="399"/>
      <c r="I139" s="400"/>
      <c r="J139" s="398">
        <f>IF($A139=0,"",VLOOKUP($A139,'報告書入力'!$A$14:$Y$149,6,0))</f>
      </c>
      <c r="K139" s="399"/>
      <c r="L139" s="399"/>
      <c r="M139" s="399"/>
      <c r="N139" s="400"/>
      <c r="O139" s="83">
        <f>IF($A139=0,"",VLOOKUP($A139,'報告書入力'!$A$14:$Y$149,11,0))</f>
      </c>
      <c r="P139" s="18" t="s">
        <v>24</v>
      </c>
      <c r="Q139" s="85">
        <f t="shared" si="10"/>
      </c>
      <c r="R139" s="18" t="s">
        <v>25</v>
      </c>
      <c r="S139" s="86">
        <f t="shared" si="11"/>
      </c>
      <c r="T139" s="240" t="s">
        <v>26</v>
      </c>
      <c r="U139" s="240"/>
      <c r="V139" s="404"/>
      <c r="W139" s="405"/>
      <c r="X139" s="405"/>
      <c r="Y139" s="19" t="s">
        <v>27</v>
      </c>
      <c r="Z139" s="20"/>
      <c r="AA139" s="21"/>
      <c r="AB139" s="21"/>
      <c r="AC139" s="19" t="s">
        <v>27</v>
      </c>
      <c r="AD139" s="20"/>
      <c r="AE139" s="21"/>
      <c r="AF139" s="21"/>
      <c r="AG139" s="22" t="s">
        <v>27</v>
      </c>
      <c r="AH139" s="383"/>
      <c r="AI139" s="384"/>
      <c r="AJ139" s="384"/>
      <c r="AK139" s="385"/>
      <c r="AL139" s="20"/>
      <c r="AM139" s="23"/>
      <c r="AN139" s="367"/>
      <c r="AO139" s="368"/>
      <c r="AP139" s="368"/>
      <c r="AQ139" s="368"/>
      <c r="AR139" s="368"/>
      <c r="AS139" s="29"/>
      <c r="AT139" s="92"/>
    </row>
    <row r="140" spans="2:46" ht="18" customHeight="1">
      <c r="B140" s="401"/>
      <c r="C140" s="402"/>
      <c r="D140" s="402"/>
      <c r="E140" s="402"/>
      <c r="F140" s="402"/>
      <c r="G140" s="402"/>
      <c r="H140" s="402"/>
      <c r="I140" s="403"/>
      <c r="J140" s="401"/>
      <c r="K140" s="402"/>
      <c r="L140" s="402"/>
      <c r="M140" s="402"/>
      <c r="N140" s="403"/>
      <c r="O140" s="84">
        <f>IF($A139=0,"",VLOOKUP($A139+0.1,'報告書入力'!$A$14:$Y$149,11,0))</f>
      </c>
      <c r="P140" s="5" t="s">
        <v>24</v>
      </c>
      <c r="Q140" s="87">
        <f t="shared" si="10"/>
      </c>
      <c r="R140" s="32" t="s">
        <v>25</v>
      </c>
      <c r="S140" s="88">
        <f t="shared" si="11"/>
      </c>
      <c r="T140" s="242" t="s">
        <v>28</v>
      </c>
      <c r="U140" s="242"/>
      <c r="V140" s="379">
        <f>AH140</f>
      </c>
      <c r="W140" s="380">
        <f>IF($A139=0,"",VLOOKUP($A139+0.1,'報告書入力'!$A$14:$Y$149,11,0))</f>
      </c>
      <c r="X140" s="380">
        <f>IF($A139=0,"",VLOOKUP($A139+0.1,'報告書入力'!$A$14:$Y$149,11,0))</f>
      </c>
      <c r="Y140" s="381">
        <f>IF($A139=0,"",VLOOKUP($A139+0.1,'報告書入力'!$A$14:$Y$149,11,0))</f>
      </c>
      <c r="Z140" s="369">
        <f>IF($A139=0,"",VLOOKUP($A139+0.1,'報告書入力'!$A$14:$Y$149,19,0))</f>
      </c>
      <c r="AA140" s="370">
        <f>IF($A139=0,"",VLOOKUP($A139+0.1,'報告書入力'!$A$14:$Y$149,11,0))</f>
      </c>
      <c r="AB140" s="370">
        <f>IF($A139=0,"",VLOOKUP($A139+0.1,'報告書入力'!$A$14:$Y$149,11,0))</f>
      </c>
      <c r="AC140" s="370">
        <f>IF($A139=0,"",VLOOKUP($A139+0.1,'報告書入力'!$A$14:$Y$149,11,0))</f>
      </c>
      <c r="AD140" s="369">
        <f>IF($A139=0,"",VLOOKUP($A139+0.1,'報告書入力'!$A$14:$Y$149,21,0))</f>
      </c>
      <c r="AE140" s="370">
        <f>IF($A139=0,"",VLOOKUP($A139+0.1,'報告書入力'!$A$14:$Y$149,11,0))</f>
      </c>
      <c r="AF140" s="370">
        <f>IF($A139=0,"",VLOOKUP($A139+0.1,'報告書入力'!$A$14:$Y$149,11,0))</f>
      </c>
      <c r="AG140" s="370">
        <f>IF($A139=0,"",VLOOKUP($A139+0.1,'報告書入力'!$A$14:$Y$149,11,0))</f>
      </c>
      <c r="AH140" s="369">
        <f>IF($A139=0,"",VLOOKUP($A139+0.1,'報告書入力'!$A$14:$Y$149,23,0))</f>
      </c>
      <c r="AI140" s="370">
        <f>IF($A139=0,"",VLOOKUP($A139+0.1,'報告書入力'!$A$14:$Y$149,11,0))</f>
      </c>
      <c r="AJ140" s="370">
        <f>IF($A139=0,"",VLOOKUP($A139+0.1,'報告書入力'!$A$14:$Y$149,11,0))</f>
      </c>
      <c r="AK140" s="370">
        <f>IF($A139=0,"",VLOOKUP($A139+0.1,'報告書入力'!$A$14:$Y$149,11,0))</f>
      </c>
      <c r="AL140" s="371">
        <f>IF($A139=0,"",VLOOKUP($A139+0.1,'報告書入力'!$A$14:$Y$149,24,0))</f>
      </c>
      <c r="AM140" s="372"/>
      <c r="AN140" s="377">
        <f>IF($A139=0,"",VLOOKUP($A139+0.1,'報告書入力'!$A$14:$Y$149,25,0))</f>
      </c>
      <c r="AO140" s="378"/>
      <c r="AP140" s="378"/>
      <c r="AQ140" s="378"/>
      <c r="AR140" s="378"/>
      <c r="AS140" s="25"/>
      <c r="AT140" s="91">
        <f>IF($A139=0,"",TRUNC(VLOOKUP($A139,'報告書入力'!$A$14:$Y$149,4,0)))</f>
      </c>
    </row>
    <row r="141" spans="1:46" ht="18" customHeight="1">
      <c r="A141" s="1">
        <f>IF((ROW()-89)/2&lt;=$A$1,ROW()-89)/2</f>
        <v>0</v>
      </c>
      <c r="B141" s="398">
        <f>IF($A141=0,"",VLOOKUP($A141,'報告書入力'!$A$14:$Y$149,5,0))</f>
      </c>
      <c r="C141" s="399"/>
      <c r="D141" s="399"/>
      <c r="E141" s="399"/>
      <c r="F141" s="399"/>
      <c r="G141" s="399"/>
      <c r="H141" s="399"/>
      <c r="I141" s="400"/>
      <c r="J141" s="398">
        <f>IF($A141=0,"",VLOOKUP($A141,'報告書入力'!$A$14:$Y$149,6,0))</f>
      </c>
      <c r="K141" s="399"/>
      <c r="L141" s="399"/>
      <c r="M141" s="399"/>
      <c r="N141" s="400"/>
      <c r="O141" s="83">
        <f>IF($A141=0,"",VLOOKUP($A141,'報告書入力'!$A$14:$Y$149,11,0))</f>
      </c>
      <c r="P141" s="18" t="s">
        <v>24</v>
      </c>
      <c r="Q141" s="85">
        <f t="shared" si="10"/>
      </c>
      <c r="R141" s="18" t="s">
        <v>25</v>
      </c>
      <c r="S141" s="86">
        <f t="shared" si="11"/>
      </c>
      <c r="T141" s="240" t="s">
        <v>26</v>
      </c>
      <c r="U141" s="240"/>
      <c r="V141" s="404"/>
      <c r="W141" s="405"/>
      <c r="X141" s="405"/>
      <c r="Y141" s="19" t="s">
        <v>27</v>
      </c>
      <c r="Z141" s="20"/>
      <c r="AA141" s="21"/>
      <c r="AB141" s="21"/>
      <c r="AC141" s="19" t="s">
        <v>27</v>
      </c>
      <c r="AD141" s="20"/>
      <c r="AE141" s="21"/>
      <c r="AF141" s="21"/>
      <c r="AG141" s="22" t="s">
        <v>27</v>
      </c>
      <c r="AH141" s="383"/>
      <c r="AI141" s="384"/>
      <c r="AJ141" s="384"/>
      <c r="AK141" s="385"/>
      <c r="AL141" s="20"/>
      <c r="AM141" s="23"/>
      <c r="AN141" s="367"/>
      <c r="AO141" s="368"/>
      <c r="AP141" s="368"/>
      <c r="AQ141" s="368"/>
      <c r="AR141" s="368"/>
      <c r="AS141" s="29"/>
      <c r="AT141" s="92"/>
    </row>
    <row r="142" spans="2:46" ht="18" customHeight="1">
      <c r="B142" s="401"/>
      <c r="C142" s="402"/>
      <c r="D142" s="402"/>
      <c r="E142" s="402"/>
      <c r="F142" s="402"/>
      <c r="G142" s="402"/>
      <c r="H142" s="402"/>
      <c r="I142" s="403"/>
      <c r="J142" s="401"/>
      <c r="K142" s="402"/>
      <c r="L142" s="402"/>
      <c r="M142" s="402"/>
      <c r="N142" s="403"/>
      <c r="O142" s="84">
        <f>IF($A141=0,"",VLOOKUP($A141+0.1,'報告書入力'!$A$14:$Y$149,11,0))</f>
      </c>
      <c r="P142" s="5" t="s">
        <v>24</v>
      </c>
      <c r="Q142" s="87">
        <f t="shared" si="10"/>
      </c>
      <c r="R142" s="32" t="s">
        <v>25</v>
      </c>
      <c r="S142" s="88">
        <f t="shared" si="11"/>
      </c>
      <c r="T142" s="242" t="s">
        <v>28</v>
      </c>
      <c r="U142" s="242"/>
      <c r="V142" s="379">
        <f>AH142</f>
      </c>
      <c r="W142" s="380">
        <f>IF($A141=0,"",VLOOKUP($A141+0.1,'報告書入力'!$A$14:$Y$149,11,0))</f>
      </c>
      <c r="X142" s="380">
        <f>IF($A141=0,"",VLOOKUP($A141+0.1,'報告書入力'!$A$14:$Y$149,11,0))</f>
      </c>
      <c r="Y142" s="381">
        <f>IF($A141=0,"",VLOOKUP($A141+0.1,'報告書入力'!$A$14:$Y$149,11,0))</f>
      </c>
      <c r="Z142" s="369">
        <f>IF($A141=0,"",VLOOKUP($A141+0.1,'報告書入力'!$A$14:$Y$149,19,0))</f>
      </c>
      <c r="AA142" s="370">
        <f>IF($A141=0,"",VLOOKUP($A141+0.1,'報告書入力'!$A$14:$Y$149,11,0))</f>
      </c>
      <c r="AB142" s="370">
        <f>IF($A141=0,"",VLOOKUP($A141+0.1,'報告書入力'!$A$14:$Y$149,11,0))</f>
      </c>
      <c r="AC142" s="370">
        <f>IF($A141=0,"",VLOOKUP($A141+0.1,'報告書入力'!$A$14:$Y$149,11,0))</f>
      </c>
      <c r="AD142" s="369">
        <f>IF($A141=0,"",VLOOKUP($A141+0.1,'報告書入力'!$A$14:$Y$149,21,0))</f>
      </c>
      <c r="AE142" s="370">
        <f>IF($A141=0,"",VLOOKUP($A141+0.1,'報告書入力'!$A$14:$Y$149,11,0))</f>
      </c>
      <c r="AF142" s="370">
        <f>IF($A141=0,"",VLOOKUP($A141+0.1,'報告書入力'!$A$14:$Y$149,11,0))</f>
      </c>
      <c r="AG142" s="370">
        <f>IF($A141=0,"",VLOOKUP($A141+0.1,'報告書入力'!$A$14:$Y$149,11,0))</f>
      </c>
      <c r="AH142" s="369">
        <f>IF($A141=0,"",VLOOKUP($A141+0.1,'報告書入力'!$A$14:$Y$149,23,0))</f>
      </c>
      <c r="AI142" s="370">
        <f>IF($A141=0,"",VLOOKUP($A141+0.1,'報告書入力'!$A$14:$Y$149,11,0))</f>
      </c>
      <c r="AJ142" s="370">
        <f>IF($A141=0,"",VLOOKUP($A141+0.1,'報告書入力'!$A$14:$Y$149,11,0))</f>
      </c>
      <c r="AK142" s="370">
        <f>IF($A141=0,"",VLOOKUP($A141+0.1,'報告書入力'!$A$14:$Y$149,11,0))</f>
      </c>
      <c r="AL142" s="371">
        <f>IF($A141=0,"",VLOOKUP($A141+0.1,'報告書入力'!$A$14:$Y$149,24,0))</f>
      </c>
      <c r="AM142" s="372"/>
      <c r="AN142" s="377">
        <f>IF($A141=0,"",VLOOKUP($A141+0.1,'報告書入力'!$A$14:$Y$149,25,0))</f>
      </c>
      <c r="AO142" s="378"/>
      <c r="AP142" s="378"/>
      <c r="AQ142" s="378"/>
      <c r="AR142" s="378"/>
      <c r="AS142" s="25"/>
      <c r="AT142" s="91">
        <f>IF($A141=0,"",TRUNC(VLOOKUP($A141,'報告書入力'!$A$14:$Y$149,4,0)))</f>
      </c>
    </row>
    <row r="143" spans="1:46" ht="18" customHeight="1">
      <c r="A143" s="1">
        <f>IF((ROW()-89)/2&lt;=$A$1,ROW()-89)/2</f>
        <v>0</v>
      </c>
      <c r="B143" s="398">
        <f>IF($A143=0,"",VLOOKUP($A143,'報告書入力'!$A$14:$Y$149,5,0))</f>
      </c>
      <c r="C143" s="399"/>
      <c r="D143" s="399"/>
      <c r="E143" s="399"/>
      <c r="F143" s="399"/>
      <c r="G143" s="399"/>
      <c r="H143" s="399"/>
      <c r="I143" s="400"/>
      <c r="J143" s="398">
        <f>IF($A143=0,"",VLOOKUP($A143,'報告書入力'!$A$14:$Y$149,6,0))</f>
      </c>
      <c r="K143" s="399"/>
      <c r="L143" s="399"/>
      <c r="M143" s="399"/>
      <c r="N143" s="400"/>
      <c r="O143" s="83">
        <f>IF($A143=0,"",VLOOKUP($A143,'報告書入力'!$A$14:$Y$149,11,0))</f>
      </c>
      <c r="P143" s="18" t="s">
        <v>24</v>
      </c>
      <c r="Q143" s="85">
        <f t="shared" si="10"/>
      </c>
      <c r="R143" s="18" t="s">
        <v>25</v>
      </c>
      <c r="S143" s="86">
        <f t="shared" si="11"/>
      </c>
      <c r="T143" s="240" t="s">
        <v>26</v>
      </c>
      <c r="U143" s="240"/>
      <c r="V143" s="404"/>
      <c r="W143" s="405"/>
      <c r="X143" s="405"/>
      <c r="Y143" s="19" t="s">
        <v>27</v>
      </c>
      <c r="Z143" s="20"/>
      <c r="AA143" s="21"/>
      <c r="AB143" s="21"/>
      <c r="AC143" s="19" t="s">
        <v>27</v>
      </c>
      <c r="AD143" s="20"/>
      <c r="AE143" s="21"/>
      <c r="AF143" s="21"/>
      <c r="AG143" s="22" t="s">
        <v>27</v>
      </c>
      <c r="AH143" s="383"/>
      <c r="AI143" s="384"/>
      <c r="AJ143" s="384"/>
      <c r="AK143" s="385"/>
      <c r="AL143" s="20"/>
      <c r="AM143" s="23"/>
      <c r="AN143" s="367"/>
      <c r="AO143" s="368"/>
      <c r="AP143" s="368"/>
      <c r="AQ143" s="368"/>
      <c r="AR143" s="368"/>
      <c r="AS143" s="29"/>
      <c r="AT143" s="92"/>
    </row>
    <row r="144" spans="2:46" ht="18" customHeight="1">
      <c r="B144" s="401"/>
      <c r="C144" s="402"/>
      <c r="D144" s="402"/>
      <c r="E144" s="402"/>
      <c r="F144" s="402"/>
      <c r="G144" s="402"/>
      <c r="H144" s="402"/>
      <c r="I144" s="403"/>
      <c r="J144" s="401"/>
      <c r="K144" s="402"/>
      <c r="L144" s="402"/>
      <c r="M144" s="402"/>
      <c r="N144" s="403"/>
      <c r="O144" s="84">
        <f>IF($A143=0,"",VLOOKUP($A143+0.1,'報告書入力'!$A$14:$Y$149,11,0))</f>
      </c>
      <c r="P144" s="5" t="s">
        <v>24</v>
      </c>
      <c r="Q144" s="87">
        <f t="shared" si="10"/>
      </c>
      <c r="R144" s="32" t="s">
        <v>25</v>
      </c>
      <c r="S144" s="88">
        <f t="shared" si="11"/>
      </c>
      <c r="T144" s="242" t="s">
        <v>28</v>
      </c>
      <c r="U144" s="242"/>
      <c r="V144" s="379">
        <f>AH144</f>
      </c>
      <c r="W144" s="380">
        <f>IF($A143=0,"",VLOOKUP($A143+0.1,'報告書入力'!$A$14:$Y$149,11,0))</f>
      </c>
      <c r="X144" s="380">
        <f>IF($A143=0,"",VLOOKUP($A143+0.1,'報告書入力'!$A$14:$Y$149,11,0))</f>
      </c>
      <c r="Y144" s="381">
        <f>IF($A143=0,"",VLOOKUP($A143+0.1,'報告書入力'!$A$14:$Y$149,11,0))</f>
      </c>
      <c r="Z144" s="369">
        <f>IF($A143=0,"",VLOOKUP($A143+0.1,'報告書入力'!$A$14:$Y$149,19,0))</f>
      </c>
      <c r="AA144" s="370">
        <f>IF($A143=0,"",VLOOKUP($A143+0.1,'報告書入力'!$A$14:$Y$149,11,0))</f>
      </c>
      <c r="AB144" s="370">
        <f>IF($A143=0,"",VLOOKUP($A143+0.1,'報告書入力'!$A$14:$Y$149,11,0))</f>
      </c>
      <c r="AC144" s="370">
        <f>IF($A143=0,"",VLOOKUP($A143+0.1,'報告書入力'!$A$14:$Y$149,11,0))</f>
      </c>
      <c r="AD144" s="369">
        <f>IF($A143=0,"",VLOOKUP($A143+0.1,'報告書入力'!$A$14:$Y$149,21,0))</f>
      </c>
      <c r="AE144" s="370">
        <f>IF($A143=0,"",VLOOKUP($A143+0.1,'報告書入力'!$A$14:$Y$149,11,0))</f>
      </c>
      <c r="AF144" s="370">
        <f>IF($A143=0,"",VLOOKUP($A143+0.1,'報告書入力'!$A$14:$Y$149,11,0))</f>
      </c>
      <c r="AG144" s="370">
        <f>IF($A143=0,"",VLOOKUP($A143+0.1,'報告書入力'!$A$14:$Y$149,11,0))</f>
      </c>
      <c r="AH144" s="369">
        <f>IF($A143=0,"",VLOOKUP($A143+0.1,'報告書入力'!$A$14:$Y$149,23,0))</f>
      </c>
      <c r="AI144" s="370">
        <f>IF($A143=0,"",VLOOKUP($A143+0.1,'報告書入力'!$A$14:$Y$149,11,0))</f>
      </c>
      <c r="AJ144" s="370">
        <f>IF($A143=0,"",VLOOKUP($A143+0.1,'報告書入力'!$A$14:$Y$149,11,0))</f>
      </c>
      <c r="AK144" s="370">
        <f>IF($A143=0,"",VLOOKUP($A143+0.1,'報告書入力'!$A$14:$Y$149,11,0))</f>
      </c>
      <c r="AL144" s="371">
        <f>IF($A143=0,"",VLOOKUP($A143+0.1,'報告書入力'!$A$14:$Y$149,24,0))</f>
      </c>
      <c r="AM144" s="372"/>
      <c r="AN144" s="377">
        <f>IF($A143=0,"",VLOOKUP($A143+0.1,'報告書入力'!$A$14:$Y$149,25,0))</f>
      </c>
      <c r="AO144" s="378"/>
      <c r="AP144" s="378"/>
      <c r="AQ144" s="378"/>
      <c r="AR144" s="378"/>
      <c r="AS144" s="25"/>
      <c r="AT144" s="91">
        <f>IF($A143=0,"",TRUNC(VLOOKUP($A143,'報告書入力'!$A$14:$Y$149,4,0)))</f>
      </c>
    </row>
    <row r="145" spans="1:46" ht="18" customHeight="1">
      <c r="A145" s="1">
        <f>IF((ROW()-89)/2&lt;=$A$1,ROW()-89)/2</f>
        <v>0</v>
      </c>
      <c r="B145" s="398">
        <f>IF($A145=0,"",VLOOKUP($A145,'報告書入力'!$A$14:$Y$149,5,0))</f>
      </c>
      <c r="C145" s="399"/>
      <c r="D145" s="399"/>
      <c r="E145" s="399"/>
      <c r="F145" s="399"/>
      <c r="G145" s="399"/>
      <c r="H145" s="399"/>
      <c r="I145" s="400"/>
      <c r="J145" s="398">
        <f>IF($A145=0,"",VLOOKUP($A145,'報告書入力'!$A$14:$Y$149,6,0))</f>
      </c>
      <c r="K145" s="399"/>
      <c r="L145" s="399"/>
      <c r="M145" s="399"/>
      <c r="N145" s="400"/>
      <c r="O145" s="83">
        <f>IF($A145=0,"",VLOOKUP($A145,'報告書入力'!$A$14:$Y$149,11,0))</f>
      </c>
      <c r="P145" s="18" t="s">
        <v>24</v>
      </c>
      <c r="Q145" s="85">
        <f t="shared" si="10"/>
      </c>
      <c r="R145" s="18" t="s">
        <v>25</v>
      </c>
      <c r="S145" s="86">
        <f t="shared" si="11"/>
      </c>
      <c r="T145" s="240" t="s">
        <v>26</v>
      </c>
      <c r="U145" s="240"/>
      <c r="V145" s="404"/>
      <c r="W145" s="405"/>
      <c r="X145" s="405"/>
      <c r="Y145" s="19" t="s">
        <v>27</v>
      </c>
      <c r="Z145" s="20"/>
      <c r="AA145" s="21"/>
      <c r="AB145" s="21"/>
      <c r="AC145" s="19" t="s">
        <v>27</v>
      </c>
      <c r="AD145" s="20"/>
      <c r="AE145" s="21"/>
      <c r="AF145" s="21"/>
      <c r="AG145" s="22" t="s">
        <v>27</v>
      </c>
      <c r="AH145" s="383"/>
      <c r="AI145" s="384"/>
      <c r="AJ145" s="384"/>
      <c r="AK145" s="385"/>
      <c r="AL145" s="20"/>
      <c r="AM145" s="23"/>
      <c r="AN145" s="367"/>
      <c r="AO145" s="368"/>
      <c r="AP145" s="368"/>
      <c r="AQ145" s="368"/>
      <c r="AR145" s="368"/>
      <c r="AS145" s="29"/>
      <c r="AT145" s="92"/>
    </row>
    <row r="146" spans="2:46" ht="18" customHeight="1">
      <c r="B146" s="401"/>
      <c r="C146" s="402"/>
      <c r="D146" s="402"/>
      <c r="E146" s="402"/>
      <c r="F146" s="402"/>
      <c r="G146" s="402"/>
      <c r="H146" s="402"/>
      <c r="I146" s="403"/>
      <c r="J146" s="401"/>
      <c r="K146" s="402"/>
      <c r="L146" s="402"/>
      <c r="M146" s="402"/>
      <c r="N146" s="403"/>
      <c r="O146" s="84">
        <f>IF($A145=0,"",VLOOKUP($A145+0.1,'報告書入力'!$A$14:$Y$149,11,0))</f>
      </c>
      <c r="P146" s="5" t="s">
        <v>24</v>
      </c>
      <c r="Q146" s="87">
        <f t="shared" si="10"/>
      </c>
      <c r="R146" s="32" t="s">
        <v>25</v>
      </c>
      <c r="S146" s="88">
        <f t="shared" si="11"/>
      </c>
      <c r="T146" s="242" t="s">
        <v>28</v>
      </c>
      <c r="U146" s="242"/>
      <c r="V146" s="379">
        <f>AH146</f>
      </c>
      <c r="W146" s="380">
        <f>IF($A145=0,"",VLOOKUP($A145+0.1,'報告書入力'!$A$14:$Y$149,11,0))</f>
      </c>
      <c r="X146" s="380">
        <f>IF($A145=0,"",VLOOKUP($A145+0.1,'報告書入力'!$A$14:$Y$149,11,0))</f>
      </c>
      <c r="Y146" s="381">
        <f>IF($A145=0,"",VLOOKUP($A145+0.1,'報告書入力'!$A$14:$Y$149,11,0))</f>
      </c>
      <c r="Z146" s="369">
        <f>IF($A145=0,"",VLOOKUP($A145+0.1,'報告書入力'!$A$14:$Y$149,19,0))</f>
      </c>
      <c r="AA146" s="370">
        <f>IF($A145=0,"",VLOOKUP($A145+0.1,'報告書入力'!$A$14:$Y$149,11,0))</f>
      </c>
      <c r="AB146" s="370">
        <f>IF($A145=0,"",VLOOKUP($A145+0.1,'報告書入力'!$A$14:$Y$149,11,0))</f>
      </c>
      <c r="AC146" s="370">
        <f>IF($A145=0,"",VLOOKUP($A145+0.1,'報告書入力'!$A$14:$Y$149,11,0))</f>
      </c>
      <c r="AD146" s="369">
        <f>IF($A145=0,"",VLOOKUP($A145+0.1,'報告書入力'!$A$14:$Y$149,21,0))</f>
      </c>
      <c r="AE146" s="370">
        <f>IF($A145=0,"",VLOOKUP($A145+0.1,'報告書入力'!$A$14:$Y$149,11,0))</f>
      </c>
      <c r="AF146" s="370">
        <f>IF($A145=0,"",VLOOKUP($A145+0.1,'報告書入力'!$A$14:$Y$149,11,0))</f>
      </c>
      <c r="AG146" s="370">
        <f>IF($A145=0,"",VLOOKUP($A145+0.1,'報告書入力'!$A$14:$Y$149,11,0))</f>
      </c>
      <c r="AH146" s="369">
        <f>IF($A145=0,"",VLOOKUP($A145+0.1,'報告書入力'!$A$14:$Y$149,23,0))</f>
      </c>
      <c r="AI146" s="370">
        <f>IF($A145=0,"",VLOOKUP($A145+0.1,'報告書入力'!$A$14:$Y$149,11,0))</f>
      </c>
      <c r="AJ146" s="370">
        <f>IF($A145=0,"",VLOOKUP($A145+0.1,'報告書入力'!$A$14:$Y$149,11,0))</f>
      </c>
      <c r="AK146" s="370">
        <f>IF($A145=0,"",VLOOKUP($A145+0.1,'報告書入力'!$A$14:$Y$149,11,0))</f>
      </c>
      <c r="AL146" s="371">
        <f>IF($A145=0,"",VLOOKUP($A145+0.1,'報告書入力'!$A$14:$Y$149,24,0))</f>
      </c>
      <c r="AM146" s="372"/>
      <c r="AN146" s="377">
        <f>IF($A145=0,"",VLOOKUP($A145+0.1,'報告書入力'!$A$14:$Y$149,25,0))</f>
      </c>
      <c r="AO146" s="378"/>
      <c r="AP146" s="378"/>
      <c r="AQ146" s="378"/>
      <c r="AR146" s="378"/>
      <c r="AS146" s="25"/>
      <c r="AT146" s="91">
        <f>IF($A145=0,"",TRUNC(VLOOKUP($A145,'報告書入力'!$A$14:$Y$149,4,0)))</f>
      </c>
    </row>
    <row r="147" spans="1:46" ht="18" customHeight="1">
      <c r="A147" s="1">
        <f>IF((ROW()-89)/2&lt;=$A$1,ROW()-89)/2</f>
        <v>0</v>
      </c>
      <c r="B147" s="398">
        <f>IF($A147=0,"",VLOOKUP($A147,'報告書入力'!$A$14:$Y$149,5,0))</f>
      </c>
      <c r="C147" s="399"/>
      <c r="D147" s="399"/>
      <c r="E147" s="399"/>
      <c r="F147" s="399"/>
      <c r="G147" s="399"/>
      <c r="H147" s="399"/>
      <c r="I147" s="400"/>
      <c r="J147" s="398">
        <f>IF($A147=0,"",VLOOKUP($A147,'報告書入力'!$A$14:$Y$149,6,0))</f>
      </c>
      <c r="K147" s="399"/>
      <c r="L147" s="399"/>
      <c r="M147" s="399"/>
      <c r="N147" s="400"/>
      <c r="O147" s="83">
        <f>IF($A147=0,"",VLOOKUP($A147,'報告書入力'!$A$14:$Y$149,11,0))</f>
      </c>
      <c r="P147" s="18" t="s">
        <v>24</v>
      </c>
      <c r="Q147" s="85">
        <f t="shared" si="10"/>
      </c>
      <c r="R147" s="18" t="s">
        <v>25</v>
      </c>
      <c r="S147" s="86">
        <f t="shared" si="11"/>
      </c>
      <c r="T147" s="240" t="s">
        <v>26</v>
      </c>
      <c r="U147" s="240"/>
      <c r="V147" s="404"/>
      <c r="W147" s="405"/>
      <c r="X147" s="405"/>
      <c r="Y147" s="19" t="s">
        <v>27</v>
      </c>
      <c r="Z147" s="20"/>
      <c r="AA147" s="21"/>
      <c r="AB147" s="21"/>
      <c r="AC147" s="19" t="s">
        <v>27</v>
      </c>
      <c r="AD147" s="20"/>
      <c r="AE147" s="21"/>
      <c r="AF147" s="21"/>
      <c r="AG147" s="22" t="s">
        <v>27</v>
      </c>
      <c r="AH147" s="383"/>
      <c r="AI147" s="384"/>
      <c r="AJ147" s="384"/>
      <c r="AK147" s="385"/>
      <c r="AL147" s="20"/>
      <c r="AM147" s="23"/>
      <c r="AN147" s="367"/>
      <c r="AO147" s="368"/>
      <c r="AP147" s="368"/>
      <c r="AQ147" s="368"/>
      <c r="AR147" s="368"/>
      <c r="AS147" s="29"/>
      <c r="AT147" s="92"/>
    </row>
    <row r="148" spans="2:46" ht="18" customHeight="1">
      <c r="B148" s="401"/>
      <c r="C148" s="402"/>
      <c r="D148" s="402"/>
      <c r="E148" s="402"/>
      <c r="F148" s="402"/>
      <c r="G148" s="402"/>
      <c r="H148" s="402"/>
      <c r="I148" s="403"/>
      <c r="J148" s="401"/>
      <c r="K148" s="402"/>
      <c r="L148" s="402"/>
      <c r="M148" s="402"/>
      <c r="N148" s="403"/>
      <c r="O148" s="84">
        <f>IF($A147=0,"",VLOOKUP($A147+0.1,'報告書入力'!$A$14:$Y$149,11,0))</f>
      </c>
      <c r="P148" s="5" t="s">
        <v>24</v>
      </c>
      <c r="Q148" s="87">
        <f t="shared" si="10"/>
      </c>
      <c r="R148" s="32" t="s">
        <v>25</v>
      </c>
      <c r="S148" s="88">
        <f t="shared" si="11"/>
      </c>
      <c r="T148" s="242" t="s">
        <v>28</v>
      </c>
      <c r="U148" s="242"/>
      <c r="V148" s="379">
        <f>AH148</f>
      </c>
      <c r="W148" s="380">
        <f>IF($A147=0,"",VLOOKUP($A147+0.1,'報告書入力'!$A$14:$Y$149,11,0))</f>
      </c>
      <c r="X148" s="380">
        <f>IF($A147=0,"",VLOOKUP($A147+0.1,'報告書入力'!$A$14:$Y$149,11,0))</f>
      </c>
      <c r="Y148" s="381">
        <f>IF($A147=0,"",VLOOKUP($A147+0.1,'報告書入力'!$A$14:$Y$149,11,0))</f>
      </c>
      <c r="Z148" s="369">
        <f>IF($A147=0,"",VLOOKUP($A147+0.1,'報告書入力'!$A$14:$Y$149,19,0))</f>
      </c>
      <c r="AA148" s="370">
        <f>IF($A147=0,"",VLOOKUP($A147+0.1,'報告書入力'!$A$14:$Y$149,11,0))</f>
      </c>
      <c r="AB148" s="370">
        <f>IF($A147=0,"",VLOOKUP($A147+0.1,'報告書入力'!$A$14:$Y$149,11,0))</f>
      </c>
      <c r="AC148" s="370">
        <f>IF($A147=0,"",VLOOKUP($A147+0.1,'報告書入力'!$A$14:$Y$149,11,0))</f>
      </c>
      <c r="AD148" s="369">
        <f>IF($A147=0,"",VLOOKUP($A147+0.1,'報告書入力'!$A$14:$Y$149,21,0))</f>
      </c>
      <c r="AE148" s="370">
        <f>IF($A147=0,"",VLOOKUP($A147+0.1,'報告書入力'!$A$14:$Y$149,11,0))</f>
      </c>
      <c r="AF148" s="370">
        <f>IF($A147=0,"",VLOOKUP($A147+0.1,'報告書入力'!$A$14:$Y$149,11,0))</f>
      </c>
      <c r="AG148" s="370">
        <f>IF($A147=0,"",VLOOKUP($A147+0.1,'報告書入力'!$A$14:$Y$149,11,0))</f>
      </c>
      <c r="AH148" s="369">
        <f>IF($A147=0,"",VLOOKUP($A147+0.1,'報告書入力'!$A$14:$Y$149,23,0))</f>
      </c>
      <c r="AI148" s="370">
        <f>IF($A147=0,"",VLOOKUP($A147+0.1,'報告書入力'!$A$14:$Y$149,11,0))</f>
      </c>
      <c r="AJ148" s="370">
        <f>IF($A147=0,"",VLOOKUP($A147+0.1,'報告書入力'!$A$14:$Y$149,11,0))</f>
      </c>
      <c r="AK148" s="370">
        <f>IF($A147=0,"",VLOOKUP($A147+0.1,'報告書入力'!$A$14:$Y$149,11,0))</f>
      </c>
      <c r="AL148" s="371">
        <f>IF($A147=0,"",VLOOKUP($A147+0.1,'報告書入力'!$A$14:$Y$149,24,0))</f>
      </c>
      <c r="AM148" s="372"/>
      <c r="AN148" s="377">
        <f>IF($A147=0,"",VLOOKUP($A147+0.1,'報告書入力'!$A$14:$Y$149,25,0))</f>
      </c>
      <c r="AO148" s="378"/>
      <c r="AP148" s="378"/>
      <c r="AQ148" s="378"/>
      <c r="AR148" s="378"/>
      <c r="AS148" s="25"/>
      <c r="AT148" s="91">
        <f>IF($A147=0,"",TRUNC(VLOOKUP($A147,'報告書入力'!$A$14:$Y$149,4,0)))</f>
      </c>
    </row>
    <row r="149" spans="1:46" ht="18" customHeight="1">
      <c r="A149" s="1">
        <f>IF((ROW()-89)/2&lt;=$A$1,ROW()-89)/2</f>
        <v>0</v>
      </c>
      <c r="B149" s="398">
        <f>IF($A149=0,"",VLOOKUP($A149,'報告書入力'!$A$14:$Y$149,5,0))</f>
      </c>
      <c r="C149" s="399"/>
      <c r="D149" s="399"/>
      <c r="E149" s="399"/>
      <c r="F149" s="399"/>
      <c r="G149" s="399"/>
      <c r="H149" s="399"/>
      <c r="I149" s="400"/>
      <c r="J149" s="398">
        <f>IF($A149=0,"",VLOOKUP($A149,'報告書入力'!$A$14:$Y$149,6,0))</f>
      </c>
      <c r="K149" s="399"/>
      <c r="L149" s="399"/>
      <c r="M149" s="399"/>
      <c r="N149" s="400"/>
      <c r="O149" s="83">
        <f>IF($A149=0,"",VLOOKUP($A149,'報告書入力'!$A$14:$Y$149,11,0))</f>
      </c>
      <c r="P149" s="18" t="s">
        <v>24</v>
      </c>
      <c r="Q149" s="85">
        <f t="shared" si="10"/>
      </c>
      <c r="R149" s="18" t="s">
        <v>25</v>
      </c>
      <c r="S149" s="86">
        <f t="shared" si="11"/>
      </c>
      <c r="T149" s="240" t="s">
        <v>26</v>
      </c>
      <c r="U149" s="240"/>
      <c r="V149" s="404"/>
      <c r="W149" s="405"/>
      <c r="X149" s="405"/>
      <c r="Y149" s="19" t="s">
        <v>27</v>
      </c>
      <c r="Z149" s="20"/>
      <c r="AA149" s="21"/>
      <c r="AB149" s="21"/>
      <c r="AC149" s="19" t="s">
        <v>27</v>
      </c>
      <c r="AD149" s="20"/>
      <c r="AE149" s="21"/>
      <c r="AF149" s="21"/>
      <c r="AG149" s="22" t="s">
        <v>27</v>
      </c>
      <c r="AH149" s="383"/>
      <c r="AI149" s="384"/>
      <c r="AJ149" s="384"/>
      <c r="AK149" s="385"/>
      <c r="AL149" s="20"/>
      <c r="AM149" s="23"/>
      <c r="AN149" s="367"/>
      <c r="AO149" s="368"/>
      <c r="AP149" s="368"/>
      <c r="AQ149" s="368"/>
      <c r="AR149" s="368"/>
      <c r="AS149" s="29"/>
      <c r="AT149" s="92"/>
    </row>
    <row r="150" spans="2:46" ht="18" customHeight="1">
      <c r="B150" s="401"/>
      <c r="C150" s="402"/>
      <c r="D150" s="402"/>
      <c r="E150" s="402"/>
      <c r="F150" s="402"/>
      <c r="G150" s="402"/>
      <c r="H150" s="402"/>
      <c r="I150" s="403"/>
      <c r="J150" s="401"/>
      <c r="K150" s="402"/>
      <c r="L150" s="402"/>
      <c r="M150" s="402"/>
      <c r="N150" s="403"/>
      <c r="O150" s="84">
        <f>IF($A149=0,"",VLOOKUP($A149+0.1,'報告書入力'!$A$14:$Y$149,11,0))</f>
      </c>
      <c r="P150" s="5" t="s">
        <v>24</v>
      </c>
      <c r="Q150" s="87">
        <f t="shared" si="10"/>
      </c>
      <c r="R150" s="32" t="s">
        <v>25</v>
      </c>
      <c r="S150" s="88">
        <f t="shared" si="11"/>
      </c>
      <c r="T150" s="242" t="s">
        <v>28</v>
      </c>
      <c r="U150" s="242"/>
      <c r="V150" s="379">
        <f>AH150</f>
      </c>
      <c r="W150" s="380">
        <f>IF($A149=0,"",VLOOKUP($A149+0.1,'報告書入力'!$A$14:$Y$149,11,0))</f>
      </c>
      <c r="X150" s="380">
        <f>IF($A149=0,"",VLOOKUP($A149+0.1,'報告書入力'!$A$14:$Y$149,11,0))</f>
      </c>
      <c r="Y150" s="381">
        <f>IF($A149=0,"",VLOOKUP($A149+0.1,'報告書入力'!$A$14:$Y$149,11,0))</f>
      </c>
      <c r="Z150" s="369">
        <f>IF($A149=0,"",VLOOKUP($A149+0.1,'報告書入力'!$A$14:$Y$149,19,0))</f>
      </c>
      <c r="AA150" s="370">
        <f>IF($A149=0,"",VLOOKUP($A149+0.1,'報告書入力'!$A$14:$Y$149,11,0))</f>
      </c>
      <c r="AB150" s="370">
        <f>IF($A149=0,"",VLOOKUP($A149+0.1,'報告書入力'!$A$14:$Y$149,11,0))</f>
      </c>
      <c r="AC150" s="370">
        <f>IF($A149=0,"",VLOOKUP($A149+0.1,'報告書入力'!$A$14:$Y$149,11,0))</f>
      </c>
      <c r="AD150" s="369">
        <f>IF($A149=0,"",VLOOKUP($A149+0.1,'報告書入力'!$A$14:$Y$149,21,0))</f>
      </c>
      <c r="AE150" s="370">
        <f>IF($A149=0,"",VLOOKUP($A149+0.1,'報告書入力'!$A$14:$Y$149,11,0))</f>
      </c>
      <c r="AF150" s="370">
        <f>IF($A149=0,"",VLOOKUP($A149+0.1,'報告書入力'!$A$14:$Y$149,11,0))</f>
      </c>
      <c r="AG150" s="370">
        <f>IF($A149=0,"",VLOOKUP($A149+0.1,'報告書入力'!$A$14:$Y$149,11,0))</f>
      </c>
      <c r="AH150" s="369">
        <f>IF($A149=0,"",VLOOKUP($A149+0.1,'報告書入力'!$A$14:$Y$149,23,0))</f>
      </c>
      <c r="AI150" s="370">
        <f>IF($A149=0,"",VLOOKUP($A149+0.1,'報告書入力'!$A$14:$Y$149,11,0))</f>
      </c>
      <c r="AJ150" s="370">
        <f>IF($A149=0,"",VLOOKUP($A149+0.1,'報告書入力'!$A$14:$Y$149,11,0))</f>
      </c>
      <c r="AK150" s="370">
        <f>IF($A149=0,"",VLOOKUP($A149+0.1,'報告書入力'!$A$14:$Y$149,11,0))</f>
      </c>
      <c r="AL150" s="371">
        <f>IF($A149=0,"",VLOOKUP($A149+0.1,'報告書入力'!$A$14:$Y$149,24,0))</f>
      </c>
      <c r="AM150" s="372"/>
      <c r="AN150" s="377">
        <f>IF($A149=0,"",VLOOKUP($A149+0.1,'報告書入力'!$A$14:$Y$149,25,0))</f>
      </c>
      <c r="AO150" s="378"/>
      <c r="AP150" s="378"/>
      <c r="AQ150" s="378"/>
      <c r="AR150" s="378"/>
      <c r="AS150" s="25"/>
      <c r="AT150" s="91">
        <f>IF($A149=0,"",TRUNC(VLOOKUP($A149,'報告書入力'!$A$14:$Y$149,4,0)))</f>
      </c>
    </row>
    <row r="151" spans="1:46" ht="18" customHeight="1">
      <c r="A151" s="1">
        <f>IF((ROW()-89)/2&lt;=$A$1,ROW()-89)/2</f>
        <v>0</v>
      </c>
      <c r="B151" s="398">
        <f>IF($A151=0,"",VLOOKUP($A151,'報告書入力'!$A$14:$Y$149,5,0))</f>
      </c>
      <c r="C151" s="399"/>
      <c r="D151" s="399"/>
      <c r="E151" s="399"/>
      <c r="F151" s="399"/>
      <c r="G151" s="399"/>
      <c r="H151" s="399"/>
      <c r="I151" s="400"/>
      <c r="J151" s="398">
        <f>IF($A151=0,"",VLOOKUP($A151,'報告書入力'!$A$14:$Y$149,6,0))</f>
      </c>
      <c r="K151" s="399"/>
      <c r="L151" s="399"/>
      <c r="M151" s="399"/>
      <c r="N151" s="400"/>
      <c r="O151" s="83">
        <f>IF($A151=0,"",VLOOKUP($A151,'報告書入力'!$A$14:$Y$149,11,0))</f>
      </c>
      <c r="P151" s="18" t="s">
        <v>24</v>
      </c>
      <c r="Q151" s="85">
        <f t="shared" si="10"/>
      </c>
      <c r="R151" s="18" t="s">
        <v>25</v>
      </c>
      <c r="S151" s="86">
        <f t="shared" si="11"/>
      </c>
      <c r="T151" s="240" t="s">
        <v>26</v>
      </c>
      <c r="U151" s="240"/>
      <c r="V151" s="404"/>
      <c r="W151" s="405"/>
      <c r="X151" s="405"/>
      <c r="Y151" s="19" t="s">
        <v>27</v>
      </c>
      <c r="Z151" s="20"/>
      <c r="AA151" s="21"/>
      <c r="AB151" s="21"/>
      <c r="AC151" s="19" t="s">
        <v>27</v>
      </c>
      <c r="AD151" s="20"/>
      <c r="AE151" s="21"/>
      <c r="AF151" s="21"/>
      <c r="AG151" s="22" t="s">
        <v>27</v>
      </c>
      <c r="AH151" s="383"/>
      <c r="AI151" s="384"/>
      <c r="AJ151" s="384"/>
      <c r="AK151" s="385"/>
      <c r="AL151" s="20"/>
      <c r="AM151" s="23"/>
      <c r="AN151" s="367"/>
      <c r="AO151" s="368"/>
      <c r="AP151" s="368"/>
      <c r="AQ151" s="368"/>
      <c r="AR151" s="368"/>
      <c r="AS151" s="29"/>
      <c r="AT151" s="92"/>
    </row>
    <row r="152" spans="2:46" ht="18" customHeight="1">
      <c r="B152" s="401"/>
      <c r="C152" s="402"/>
      <c r="D152" s="402"/>
      <c r="E152" s="402"/>
      <c r="F152" s="402"/>
      <c r="G152" s="402"/>
      <c r="H152" s="402"/>
      <c r="I152" s="403"/>
      <c r="J152" s="401"/>
      <c r="K152" s="402"/>
      <c r="L152" s="402"/>
      <c r="M152" s="402"/>
      <c r="N152" s="403"/>
      <c r="O152" s="84">
        <f>IF($A151=0,"",VLOOKUP($A151+0.1,'報告書入力'!$A$14:$Y$149,11,0))</f>
      </c>
      <c r="P152" s="5" t="s">
        <v>24</v>
      </c>
      <c r="Q152" s="87">
        <f t="shared" si="10"/>
      </c>
      <c r="R152" s="32" t="s">
        <v>25</v>
      </c>
      <c r="S152" s="88">
        <f t="shared" si="11"/>
      </c>
      <c r="T152" s="242" t="s">
        <v>28</v>
      </c>
      <c r="U152" s="242"/>
      <c r="V152" s="379">
        <f>AH152</f>
      </c>
      <c r="W152" s="380">
        <f>IF($A151=0,"",VLOOKUP($A151+0.1,'報告書入力'!$A$14:$Y$149,11,0))</f>
      </c>
      <c r="X152" s="380">
        <f>IF($A151=0,"",VLOOKUP($A151+0.1,'報告書入力'!$A$14:$Y$149,11,0))</f>
      </c>
      <c r="Y152" s="381">
        <f>IF($A151=0,"",VLOOKUP($A151+0.1,'報告書入力'!$A$14:$Y$149,11,0))</f>
      </c>
      <c r="Z152" s="369">
        <f>IF($A151=0,"",VLOOKUP($A151+0.1,'報告書入力'!$A$14:$Y$149,19,0))</f>
      </c>
      <c r="AA152" s="370">
        <f>IF($A151=0,"",VLOOKUP($A151+0.1,'報告書入力'!$A$14:$Y$149,11,0))</f>
      </c>
      <c r="AB152" s="370">
        <f>IF($A151=0,"",VLOOKUP($A151+0.1,'報告書入力'!$A$14:$Y$149,11,0))</f>
      </c>
      <c r="AC152" s="370">
        <f>IF($A151=0,"",VLOOKUP($A151+0.1,'報告書入力'!$A$14:$Y$149,11,0))</f>
      </c>
      <c r="AD152" s="369">
        <f>IF($A151=0,"",VLOOKUP($A151+0.1,'報告書入力'!$A$14:$Y$149,21,0))</f>
      </c>
      <c r="AE152" s="370">
        <f>IF($A151=0,"",VLOOKUP($A151+0.1,'報告書入力'!$A$14:$Y$149,11,0))</f>
      </c>
      <c r="AF152" s="370">
        <f>IF($A151=0,"",VLOOKUP($A151+0.1,'報告書入力'!$A$14:$Y$149,11,0))</f>
      </c>
      <c r="AG152" s="370">
        <f>IF($A151=0,"",VLOOKUP($A151+0.1,'報告書入力'!$A$14:$Y$149,11,0))</f>
      </c>
      <c r="AH152" s="369">
        <f>IF($A151=0,"",VLOOKUP($A151+0.1,'報告書入力'!$A$14:$Y$149,23,0))</f>
      </c>
      <c r="AI152" s="370">
        <f>IF($A151=0,"",VLOOKUP($A151+0.1,'報告書入力'!$A$14:$Y$149,11,0))</f>
      </c>
      <c r="AJ152" s="370">
        <f>IF($A151=0,"",VLOOKUP($A151+0.1,'報告書入力'!$A$14:$Y$149,11,0))</f>
      </c>
      <c r="AK152" s="370">
        <f>IF($A151=0,"",VLOOKUP($A151+0.1,'報告書入力'!$A$14:$Y$149,11,0))</f>
      </c>
      <c r="AL152" s="371">
        <f>IF($A151=0,"",VLOOKUP($A151+0.1,'報告書入力'!$A$14:$Y$149,24,0))</f>
      </c>
      <c r="AM152" s="372"/>
      <c r="AN152" s="377">
        <f>IF($A151=0,"",VLOOKUP($A151+0.1,'報告書入力'!$A$14:$Y$149,25,0))</f>
      </c>
      <c r="AO152" s="378"/>
      <c r="AP152" s="378"/>
      <c r="AQ152" s="378"/>
      <c r="AR152" s="378"/>
      <c r="AS152" s="25"/>
      <c r="AT152" s="91">
        <f>IF($A151=0,"",TRUNC(VLOOKUP($A151,'報告書入力'!$A$14:$Y$149,4,0)))</f>
      </c>
    </row>
    <row r="153" spans="1:46" ht="18" customHeight="1">
      <c r="A153" s="1">
        <f>IF((ROW()-89)/2&lt;=$A$1,ROW()-89)/2</f>
        <v>0</v>
      </c>
      <c r="B153" s="398">
        <f>IF($A153=0,"",VLOOKUP($A153,'報告書入力'!$A$14:$Y$149,5,0))</f>
      </c>
      <c r="C153" s="399"/>
      <c r="D153" s="399"/>
      <c r="E153" s="399"/>
      <c r="F153" s="399"/>
      <c r="G153" s="399"/>
      <c r="H153" s="399"/>
      <c r="I153" s="400"/>
      <c r="J153" s="398">
        <f>IF($A153=0,"",VLOOKUP($A153,'報告書入力'!$A$14:$Y$149,6,0))</f>
      </c>
      <c r="K153" s="399"/>
      <c r="L153" s="399"/>
      <c r="M153" s="399"/>
      <c r="N153" s="400"/>
      <c r="O153" s="83">
        <f>IF($A153=0,"",VLOOKUP($A153,'報告書入力'!$A$14:$Y$149,11,0))</f>
      </c>
      <c r="P153" s="18" t="s">
        <v>24</v>
      </c>
      <c r="Q153" s="85">
        <f t="shared" si="10"/>
      </c>
      <c r="R153" s="18" t="s">
        <v>25</v>
      </c>
      <c r="S153" s="86">
        <f t="shared" si="11"/>
      </c>
      <c r="T153" s="240" t="s">
        <v>26</v>
      </c>
      <c r="U153" s="240"/>
      <c r="V153" s="404"/>
      <c r="W153" s="405"/>
      <c r="X153" s="405"/>
      <c r="Y153" s="19" t="s">
        <v>27</v>
      </c>
      <c r="Z153" s="20"/>
      <c r="AA153" s="21"/>
      <c r="AB153" s="21"/>
      <c r="AC153" s="19" t="s">
        <v>27</v>
      </c>
      <c r="AD153" s="20"/>
      <c r="AE153" s="21"/>
      <c r="AF153" s="21"/>
      <c r="AG153" s="22" t="s">
        <v>27</v>
      </c>
      <c r="AH153" s="383"/>
      <c r="AI153" s="384"/>
      <c r="AJ153" s="384"/>
      <c r="AK153" s="385"/>
      <c r="AL153" s="20"/>
      <c r="AM153" s="23"/>
      <c r="AN153" s="367"/>
      <c r="AO153" s="368"/>
      <c r="AP153" s="368"/>
      <c r="AQ153" s="368"/>
      <c r="AR153" s="368"/>
      <c r="AS153" s="29"/>
      <c r="AT153" s="92"/>
    </row>
    <row r="154" spans="2:46" ht="18" customHeight="1">
      <c r="B154" s="401"/>
      <c r="C154" s="402"/>
      <c r="D154" s="402"/>
      <c r="E154" s="402"/>
      <c r="F154" s="402"/>
      <c r="G154" s="402"/>
      <c r="H154" s="402"/>
      <c r="I154" s="403"/>
      <c r="J154" s="401"/>
      <c r="K154" s="402"/>
      <c r="L154" s="402"/>
      <c r="M154" s="402"/>
      <c r="N154" s="403"/>
      <c r="O154" s="84">
        <f>IF($A153=0,"",VLOOKUP($A153+0.1,'報告書入力'!$A$14:$Y$149,11,0))</f>
      </c>
      <c r="P154" s="5" t="s">
        <v>24</v>
      </c>
      <c r="Q154" s="87">
        <f t="shared" si="10"/>
      </c>
      <c r="R154" s="32" t="s">
        <v>25</v>
      </c>
      <c r="S154" s="88">
        <f t="shared" si="11"/>
      </c>
      <c r="T154" s="242" t="s">
        <v>28</v>
      </c>
      <c r="U154" s="242"/>
      <c r="V154" s="379">
        <f>AH154</f>
      </c>
      <c r="W154" s="380">
        <f>IF($A153=0,"",VLOOKUP($A153+0.1,'報告書入力'!$A$14:$Y$149,11,0))</f>
      </c>
      <c r="X154" s="380">
        <f>IF($A153=0,"",VLOOKUP($A153+0.1,'報告書入力'!$A$14:$Y$149,11,0))</f>
      </c>
      <c r="Y154" s="381">
        <f>IF($A153=0,"",VLOOKUP($A153+0.1,'報告書入力'!$A$14:$Y$149,11,0))</f>
      </c>
      <c r="Z154" s="369">
        <f>IF($A153=0,"",VLOOKUP($A153+0.1,'報告書入力'!$A$14:$Y$149,19,0))</f>
      </c>
      <c r="AA154" s="370">
        <f>IF($A153=0,"",VLOOKUP($A153+0.1,'報告書入力'!$A$14:$Y$149,11,0))</f>
      </c>
      <c r="AB154" s="370">
        <f>IF($A153=0,"",VLOOKUP($A153+0.1,'報告書入力'!$A$14:$Y$149,11,0))</f>
      </c>
      <c r="AC154" s="370">
        <f>IF($A153=0,"",VLOOKUP($A153+0.1,'報告書入力'!$A$14:$Y$149,11,0))</f>
      </c>
      <c r="AD154" s="369">
        <f>IF($A153=0,"",VLOOKUP($A153+0.1,'報告書入力'!$A$14:$Y$149,21,0))</f>
      </c>
      <c r="AE154" s="370">
        <f>IF($A153=0,"",VLOOKUP($A153+0.1,'報告書入力'!$A$14:$Y$149,11,0))</f>
      </c>
      <c r="AF154" s="370">
        <f>IF($A153=0,"",VLOOKUP($A153+0.1,'報告書入力'!$A$14:$Y$149,11,0))</f>
      </c>
      <c r="AG154" s="370">
        <f>IF($A153=0,"",VLOOKUP($A153+0.1,'報告書入力'!$A$14:$Y$149,11,0))</f>
      </c>
      <c r="AH154" s="369">
        <f>IF($A153=0,"",VLOOKUP($A153+0.1,'報告書入力'!$A$14:$Y$149,23,0))</f>
      </c>
      <c r="AI154" s="370">
        <f>IF($A153=0,"",VLOOKUP($A153+0.1,'報告書入力'!$A$14:$Y$149,11,0))</f>
      </c>
      <c r="AJ154" s="370">
        <f>IF($A153=0,"",VLOOKUP($A153+0.1,'報告書入力'!$A$14:$Y$149,11,0))</f>
      </c>
      <c r="AK154" s="370">
        <f>IF($A153=0,"",VLOOKUP($A153+0.1,'報告書入力'!$A$14:$Y$149,11,0))</f>
      </c>
      <c r="AL154" s="371">
        <f>IF($A153=0,"",VLOOKUP($A153+0.1,'報告書入力'!$A$14:$Y$149,24,0))</f>
      </c>
      <c r="AM154" s="372"/>
      <c r="AN154" s="377">
        <f>IF($A153=0,"",VLOOKUP($A153+0.1,'報告書入力'!$A$14:$Y$149,25,0))</f>
      </c>
      <c r="AO154" s="378"/>
      <c r="AP154" s="378"/>
      <c r="AQ154" s="378"/>
      <c r="AR154" s="378"/>
      <c r="AS154" s="25"/>
      <c r="AT154" s="91">
        <f>IF($A153=0,"",TRUNC(VLOOKUP($A153,'報告書入力'!$A$14:$Y$149,4,0)))</f>
      </c>
    </row>
    <row r="155" spans="2:45" ht="18" customHeight="1">
      <c r="B155" s="386" t="s">
        <v>61</v>
      </c>
      <c r="C155" s="387"/>
      <c r="D155" s="387"/>
      <c r="E155" s="388"/>
      <c r="F155" s="392"/>
      <c r="G155" s="393"/>
      <c r="H155" s="393"/>
      <c r="I155" s="393"/>
      <c r="J155" s="393"/>
      <c r="K155" s="393"/>
      <c r="L155" s="393"/>
      <c r="M155" s="393"/>
      <c r="N155" s="394"/>
      <c r="O155" s="386" t="s">
        <v>62</v>
      </c>
      <c r="P155" s="387"/>
      <c r="Q155" s="387"/>
      <c r="R155" s="387"/>
      <c r="S155" s="387"/>
      <c r="T155" s="387"/>
      <c r="U155" s="388"/>
      <c r="V155" s="367"/>
      <c r="W155" s="368"/>
      <c r="X155" s="368"/>
      <c r="Y155" s="382"/>
      <c r="Z155" s="27"/>
      <c r="AA155" s="28"/>
      <c r="AB155" s="28"/>
      <c r="AC155" s="26"/>
      <c r="AD155" s="27"/>
      <c r="AE155" s="28"/>
      <c r="AF155" s="28"/>
      <c r="AG155" s="26"/>
      <c r="AH155" s="367"/>
      <c r="AI155" s="368"/>
      <c r="AJ155" s="368"/>
      <c r="AK155" s="382"/>
      <c r="AL155" s="27"/>
      <c r="AM155" s="30"/>
      <c r="AN155" s="367"/>
      <c r="AO155" s="368"/>
      <c r="AP155" s="368"/>
      <c r="AQ155" s="368"/>
      <c r="AR155" s="368"/>
      <c r="AS155" s="29"/>
    </row>
    <row r="156" spans="2:45" ht="18" customHeight="1">
      <c r="B156" s="389"/>
      <c r="C156" s="390"/>
      <c r="D156" s="390"/>
      <c r="E156" s="391"/>
      <c r="F156" s="395"/>
      <c r="G156" s="396"/>
      <c r="H156" s="396"/>
      <c r="I156" s="396"/>
      <c r="J156" s="396"/>
      <c r="K156" s="396"/>
      <c r="L156" s="396"/>
      <c r="M156" s="396"/>
      <c r="N156" s="397"/>
      <c r="O156" s="389"/>
      <c r="P156" s="390"/>
      <c r="Q156" s="390"/>
      <c r="R156" s="390"/>
      <c r="S156" s="390"/>
      <c r="T156" s="390"/>
      <c r="U156" s="391"/>
      <c r="V156" s="379"/>
      <c r="W156" s="380"/>
      <c r="X156" s="380"/>
      <c r="Y156" s="381"/>
      <c r="Z156" s="379"/>
      <c r="AA156" s="380"/>
      <c r="AB156" s="380"/>
      <c r="AC156" s="381"/>
      <c r="AD156" s="379"/>
      <c r="AE156" s="380"/>
      <c r="AF156" s="380"/>
      <c r="AG156" s="381"/>
      <c r="AH156" s="379"/>
      <c r="AI156" s="380"/>
      <c r="AJ156" s="380"/>
      <c r="AK156" s="381"/>
      <c r="AL156" s="24"/>
      <c r="AM156" s="25"/>
      <c r="AN156" s="379"/>
      <c r="AO156" s="380"/>
      <c r="AP156" s="380"/>
      <c r="AQ156" s="380"/>
      <c r="AR156" s="380"/>
      <c r="AS156" s="25"/>
    </row>
    <row r="157" spans="40:44" ht="31.5" customHeight="1">
      <c r="AN157" s="52"/>
      <c r="AO157" s="52"/>
      <c r="AP157" s="52"/>
      <c r="AQ157" s="52"/>
      <c r="AR157" s="52"/>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sheetData>
  <sheetProtection sheet="1" objects="1" scenarios="1"/>
  <mergeCells count="637">
    <mergeCell ref="N5:AE6"/>
    <mergeCell ref="AM5:AN7"/>
    <mergeCell ref="B9:I12"/>
    <mergeCell ref="J9:K9"/>
    <mergeCell ref="M9:N9"/>
    <mergeCell ref="O9:T9"/>
    <mergeCell ref="U9:W9"/>
    <mergeCell ref="AL9:AM11"/>
    <mergeCell ref="AN9:AO11"/>
    <mergeCell ref="R10:R12"/>
    <mergeCell ref="AP9:AQ11"/>
    <mergeCell ref="AR9:AS11"/>
    <mergeCell ref="J10:J12"/>
    <mergeCell ref="K10:K12"/>
    <mergeCell ref="L10:L12"/>
    <mergeCell ref="M10:M12"/>
    <mergeCell ref="N10:N12"/>
    <mergeCell ref="O10:O12"/>
    <mergeCell ref="P10:P12"/>
    <mergeCell ref="Q10:Q12"/>
    <mergeCell ref="W10:W12"/>
    <mergeCell ref="B13:I15"/>
    <mergeCell ref="J13:N15"/>
    <mergeCell ref="O13:U15"/>
    <mergeCell ref="S10:S12"/>
    <mergeCell ref="T10:T12"/>
    <mergeCell ref="U10:U12"/>
    <mergeCell ref="V10:V12"/>
    <mergeCell ref="Y13:AH13"/>
    <mergeCell ref="AN13:AS13"/>
    <mergeCell ref="V14:Y15"/>
    <mergeCell ref="Z14:AC15"/>
    <mergeCell ref="AD14:AG15"/>
    <mergeCell ref="AH14:AK15"/>
    <mergeCell ref="AL14:AM15"/>
    <mergeCell ref="AN14:AS14"/>
    <mergeCell ref="AN15:AS15"/>
    <mergeCell ref="B16:I17"/>
    <mergeCell ref="J16:N17"/>
    <mergeCell ref="T16:U16"/>
    <mergeCell ref="V16:X16"/>
    <mergeCell ref="AH16:AK16"/>
    <mergeCell ref="AN16:AR16"/>
    <mergeCell ref="T17:U17"/>
    <mergeCell ref="V17:Y17"/>
    <mergeCell ref="Z17:AC17"/>
    <mergeCell ref="AD17:AG17"/>
    <mergeCell ref="AH17:AK17"/>
    <mergeCell ref="AL17:AM17"/>
    <mergeCell ref="AN17:AR17"/>
    <mergeCell ref="B18:I19"/>
    <mergeCell ref="J18:N19"/>
    <mergeCell ref="T18:U18"/>
    <mergeCell ref="V18:X18"/>
    <mergeCell ref="AH18:AK18"/>
    <mergeCell ref="AN18:AR18"/>
    <mergeCell ref="T19:U19"/>
    <mergeCell ref="V19:Y19"/>
    <mergeCell ref="Z19:AC19"/>
    <mergeCell ref="AD19:AG19"/>
    <mergeCell ref="AH19:AK19"/>
    <mergeCell ref="AL19:AM19"/>
    <mergeCell ref="AN19:AR19"/>
    <mergeCell ref="B20:I21"/>
    <mergeCell ref="J20:N21"/>
    <mergeCell ref="T20:U20"/>
    <mergeCell ref="V20:X20"/>
    <mergeCell ref="AH20:AK20"/>
    <mergeCell ref="AN20:AR20"/>
    <mergeCell ref="T21:U21"/>
    <mergeCell ref="V21:Y21"/>
    <mergeCell ref="Z21:AC21"/>
    <mergeCell ref="AD21:AG21"/>
    <mergeCell ref="AH21:AK21"/>
    <mergeCell ref="AL21:AM21"/>
    <mergeCell ref="AN21:AR21"/>
    <mergeCell ref="B22:I23"/>
    <mergeCell ref="J22:N23"/>
    <mergeCell ref="T22:U22"/>
    <mergeCell ref="V22:X22"/>
    <mergeCell ref="AH22:AK22"/>
    <mergeCell ref="AN22:AR22"/>
    <mergeCell ref="T23:U23"/>
    <mergeCell ref="V23:Y23"/>
    <mergeCell ref="Z23:AC23"/>
    <mergeCell ref="AD23:AG23"/>
    <mergeCell ref="AH23:AK23"/>
    <mergeCell ref="AL23:AM23"/>
    <mergeCell ref="AN23:AR23"/>
    <mergeCell ref="B24:I25"/>
    <mergeCell ref="J24:N25"/>
    <mergeCell ref="T24:U24"/>
    <mergeCell ref="V24:X24"/>
    <mergeCell ref="AH24:AK24"/>
    <mergeCell ref="AN24:AR24"/>
    <mergeCell ref="T25:U25"/>
    <mergeCell ref="V25:Y25"/>
    <mergeCell ref="Z25:AC25"/>
    <mergeCell ref="AD25:AG25"/>
    <mergeCell ref="AH25:AK25"/>
    <mergeCell ref="AL25:AM25"/>
    <mergeCell ref="AN25:AR25"/>
    <mergeCell ref="B26:E27"/>
    <mergeCell ref="F26:N27"/>
    <mergeCell ref="O26:U27"/>
    <mergeCell ref="V26:Y26"/>
    <mergeCell ref="AH26:AK26"/>
    <mergeCell ref="AN26:AR26"/>
    <mergeCell ref="V27:Y27"/>
    <mergeCell ref="Z27:AC27"/>
    <mergeCell ref="AD27:AG27"/>
    <mergeCell ref="AH27:AK27"/>
    <mergeCell ref="AN27:AR27"/>
    <mergeCell ref="AN28:AR28"/>
    <mergeCell ref="AJ29:AL29"/>
    <mergeCell ref="AM29:AN29"/>
    <mergeCell ref="AO29:AQ29"/>
    <mergeCell ref="D30:E30"/>
    <mergeCell ref="G30:H30"/>
    <mergeCell ref="J30:K30"/>
    <mergeCell ref="AJ30:AK30"/>
    <mergeCell ref="AM30:AN30"/>
    <mergeCell ref="AP30:AQ30"/>
    <mergeCell ref="AA31:AB31"/>
    <mergeCell ref="AC31:AS31"/>
    <mergeCell ref="X32:Z32"/>
    <mergeCell ref="AC32:AN32"/>
    <mergeCell ref="D33:G33"/>
    <mergeCell ref="AA33:AB33"/>
    <mergeCell ref="AC33:AN33"/>
    <mergeCell ref="AA35:AB38"/>
    <mergeCell ref="AC35:AH36"/>
    <mergeCell ref="AJ35:AN36"/>
    <mergeCell ref="AP35:AS36"/>
    <mergeCell ref="AC37:AH38"/>
    <mergeCell ref="AI37:AN38"/>
    <mergeCell ref="AO37:AO38"/>
    <mergeCell ref="AP37:AS38"/>
    <mergeCell ref="AN48:AO50"/>
    <mergeCell ref="B52:I55"/>
    <mergeCell ref="J52:K52"/>
    <mergeCell ref="M52:N52"/>
    <mergeCell ref="O52:T52"/>
    <mergeCell ref="U52:W52"/>
    <mergeCell ref="AL52:AM54"/>
    <mergeCell ref="AN52:AO54"/>
    <mergeCell ref="R53:R55"/>
    <mergeCell ref="S53:S55"/>
    <mergeCell ref="AP52:AQ54"/>
    <mergeCell ref="AR52:AS54"/>
    <mergeCell ref="J53:J55"/>
    <mergeCell ref="K53:K55"/>
    <mergeCell ref="L53:L55"/>
    <mergeCell ref="M53:M55"/>
    <mergeCell ref="N53:N55"/>
    <mergeCell ref="O53:O55"/>
    <mergeCell ref="P53:P55"/>
    <mergeCell ref="Q53:Q55"/>
    <mergeCell ref="T53:T55"/>
    <mergeCell ref="U53:U55"/>
    <mergeCell ref="V53:V55"/>
    <mergeCell ref="W53:W55"/>
    <mergeCell ref="B56:I58"/>
    <mergeCell ref="J56:N58"/>
    <mergeCell ref="O56:U58"/>
    <mergeCell ref="Y56:AH56"/>
    <mergeCell ref="AL56:AM56"/>
    <mergeCell ref="AN56:AS56"/>
    <mergeCell ref="V57:Y58"/>
    <mergeCell ref="Z57:AC58"/>
    <mergeCell ref="AD57:AG58"/>
    <mergeCell ref="AH57:AK58"/>
    <mergeCell ref="AL57:AM58"/>
    <mergeCell ref="AN57:AS57"/>
    <mergeCell ref="AN58:AS58"/>
    <mergeCell ref="B59:I60"/>
    <mergeCell ref="J59:N60"/>
    <mergeCell ref="T59:U59"/>
    <mergeCell ref="V59:X59"/>
    <mergeCell ref="AH59:AK59"/>
    <mergeCell ref="AN59:AR59"/>
    <mergeCell ref="T60:U60"/>
    <mergeCell ref="V60:Y60"/>
    <mergeCell ref="Z60:AC60"/>
    <mergeCell ref="AD60:AG60"/>
    <mergeCell ref="AH60:AK60"/>
    <mergeCell ref="AL60:AM60"/>
    <mergeCell ref="AN60:AR60"/>
    <mergeCell ref="B61:I62"/>
    <mergeCell ref="J61:N62"/>
    <mergeCell ref="T61:U61"/>
    <mergeCell ref="V61:X61"/>
    <mergeCell ref="AH61:AK61"/>
    <mergeCell ref="AN61:AR61"/>
    <mergeCell ref="T62:U62"/>
    <mergeCell ref="V62:Y62"/>
    <mergeCell ref="Z62:AC62"/>
    <mergeCell ref="AD62:AG62"/>
    <mergeCell ref="AH62:AK62"/>
    <mergeCell ref="AL62:AM62"/>
    <mergeCell ref="AN62:AR62"/>
    <mergeCell ref="B63:I64"/>
    <mergeCell ref="J63:N64"/>
    <mergeCell ref="T63:U63"/>
    <mergeCell ref="V63:X63"/>
    <mergeCell ref="AH63:AK63"/>
    <mergeCell ref="AN63:AR63"/>
    <mergeCell ref="T64:U64"/>
    <mergeCell ref="V64:Y64"/>
    <mergeCell ref="Z64:AC64"/>
    <mergeCell ref="AD64:AG64"/>
    <mergeCell ref="AH64:AK64"/>
    <mergeCell ref="AL64:AM64"/>
    <mergeCell ref="AN64:AR64"/>
    <mergeCell ref="B65:I66"/>
    <mergeCell ref="J65:N66"/>
    <mergeCell ref="T65:U65"/>
    <mergeCell ref="V65:X65"/>
    <mergeCell ref="AH65:AK65"/>
    <mergeCell ref="AN65:AR65"/>
    <mergeCell ref="T66:U66"/>
    <mergeCell ref="V66:Y66"/>
    <mergeCell ref="Z66:AC66"/>
    <mergeCell ref="AD66:AG66"/>
    <mergeCell ref="AH66:AK66"/>
    <mergeCell ref="AL66:AM66"/>
    <mergeCell ref="AN66:AR66"/>
    <mergeCell ref="B67:I68"/>
    <mergeCell ref="J67:N68"/>
    <mergeCell ref="T67:U67"/>
    <mergeCell ref="V67:X67"/>
    <mergeCell ref="AH67:AK67"/>
    <mergeCell ref="AN67:AR67"/>
    <mergeCell ref="T68:U68"/>
    <mergeCell ref="V68:Y68"/>
    <mergeCell ref="Z68:AC68"/>
    <mergeCell ref="AD68:AG68"/>
    <mergeCell ref="AH68:AK68"/>
    <mergeCell ref="AL68:AM68"/>
    <mergeCell ref="AN68:AR68"/>
    <mergeCell ref="B69:I70"/>
    <mergeCell ref="J69:N70"/>
    <mergeCell ref="T69:U69"/>
    <mergeCell ref="V69:X69"/>
    <mergeCell ref="AH69:AK69"/>
    <mergeCell ref="AN69:AR69"/>
    <mergeCell ref="T70:U70"/>
    <mergeCell ref="V70:Y70"/>
    <mergeCell ref="Z70:AC70"/>
    <mergeCell ref="AD70:AG70"/>
    <mergeCell ref="AH70:AK70"/>
    <mergeCell ref="AL70:AM70"/>
    <mergeCell ref="AN70:AR70"/>
    <mergeCell ref="B71:I72"/>
    <mergeCell ref="J71:N72"/>
    <mergeCell ref="T71:U71"/>
    <mergeCell ref="V71:X71"/>
    <mergeCell ref="AH71:AK71"/>
    <mergeCell ref="AN71:AR71"/>
    <mergeCell ref="T72:U72"/>
    <mergeCell ref="V72:Y72"/>
    <mergeCell ref="Z72:AC72"/>
    <mergeCell ref="AD72:AG72"/>
    <mergeCell ref="AH72:AK72"/>
    <mergeCell ref="AL72:AM72"/>
    <mergeCell ref="AN72:AR72"/>
    <mergeCell ref="B73:I74"/>
    <mergeCell ref="J73:N74"/>
    <mergeCell ref="T73:U73"/>
    <mergeCell ref="V73:X73"/>
    <mergeCell ref="AH73:AK73"/>
    <mergeCell ref="AN73:AR73"/>
    <mergeCell ref="T74:U74"/>
    <mergeCell ref="V74:Y74"/>
    <mergeCell ref="Z74:AC74"/>
    <mergeCell ref="AD74:AG74"/>
    <mergeCell ref="AH74:AK74"/>
    <mergeCell ref="AL74:AM74"/>
    <mergeCell ref="AN74:AR74"/>
    <mergeCell ref="T75:U75"/>
    <mergeCell ref="V75:X75"/>
    <mergeCell ref="AH75:AK75"/>
    <mergeCell ref="AN75:AR75"/>
    <mergeCell ref="T76:U76"/>
    <mergeCell ref="V76:Y76"/>
    <mergeCell ref="Z76:AC76"/>
    <mergeCell ref="AD76:AG76"/>
    <mergeCell ref="AH76:AK76"/>
    <mergeCell ref="AL76:AM76"/>
    <mergeCell ref="AN76:AR76"/>
    <mergeCell ref="AR91:AS93"/>
    <mergeCell ref="B77:E78"/>
    <mergeCell ref="F77:N78"/>
    <mergeCell ref="O77:U78"/>
    <mergeCell ref="V77:Y77"/>
    <mergeCell ref="B75:I76"/>
    <mergeCell ref="J75:N76"/>
    <mergeCell ref="AP91:AQ93"/>
    <mergeCell ref="AH77:AK77"/>
    <mergeCell ref="AN77:AR77"/>
    <mergeCell ref="V78:Y78"/>
    <mergeCell ref="Z78:AC78"/>
    <mergeCell ref="AD78:AG78"/>
    <mergeCell ref="AH78:AK78"/>
    <mergeCell ref="AN78:AR78"/>
    <mergeCell ref="AN87:AO89"/>
    <mergeCell ref="U91:W91"/>
    <mergeCell ref="N92:N94"/>
    <mergeCell ref="O92:O94"/>
    <mergeCell ref="Q92:Q94"/>
    <mergeCell ref="R92:R94"/>
    <mergeCell ref="AL91:AM93"/>
    <mergeCell ref="AN91:AO93"/>
    <mergeCell ref="B95:I97"/>
    <mergeCell ref="J95:N97"/>
    <mergeCell ref="O95:U97"/>
    <mergeCell ref="S92:S94"/>
    <mergeCell ref="T92:T94"/>
    <mergeCell ref="U92:U94"/>
    <mergeCell ref="B91:I94"/>
    <mergeCell ref="J92:J94"/>
    <mergeCell ref="K92:K94"/>
    <mergeCell ref="L92:L94"/>
    <mergeCell ref="J91:K91"/>
    <mergeCell ref="M91:N91"/>
    <mergeCell ref="O91:T91"/>
    <mergeCell ref="Y95:AH95"/>
    <mergeCell ref="AL95:AM95"/>
    <mergeCell ref="AN95:AS95"/>
    <mergeCell ref="P92:P94"/>
    <mergeCell ref="W92:W94"/>
    <mergeCell ref="V92:V94"/>
    <mergeCell ref="M92:M94"/>
    <mergeCell ref="V96:Y97"/>
    <mergeCell ref="Z96:AC97"/>
    <mergeCell ref="AD96:AG97"/>
    <mergeCell ref="AH96:AK97"/>
    <mergeCell ref="AL96:AM97"/>
    <mergeCell ref="AN96:AS96"/>
    <mergeCell ref="AN97:AS97"/>
    <mergeCell ref="B98:I99"/>
    <mergeCell ref="J98:N99"/>
    <mergeCell ref="T98:U98"/>
    <mergeCell ref="V98:X98"/>
    <mergeCell ref="AH98:AK98"/>
    <mergeCell ref="AN98:AR98"/>
    <mergeCell ref="T99:U99"/>
    <mergeCell ref="V99:Y99"/>
    <mergeCell ref="Z99:AC99"/>
    <mergeCell ref="AD99:AG99"/>
    <mergeCell ref="AH99:AK99"/>
    <mergeCell ref="AL99:AM99"/>
    <mergeCell ref="AN99:AR99"/>
    <mergeCell ref="B100:I101"/>
    <mergeCell ref="J100:N101"/>
    <mergeCell ref="T100:U100"/>
    <mergeCell ref="V100:X100"/>
    <mergeCell ref="AH100:AK100"/>
    <mergeCell ref="AN100:AR100"/>
    <mergeCell ref="T101:U101"/>
    <mergeCell ref="V101:Y101"/>
    <mergeCell ref="Z101:AC101"/>
    <mergeCell ref="AD101:AG101"/>
    <mergeCell ref="AH101:AK101"/>
    <mergeCell ref="AL101:AM101"/>
    <mergeCell ref="AN101:AR101"/>
    <mergeCell ref="B102:I103"/>
    <mergeCell ref="J102:N103"/>
    <mergeCell ref="T102:U102"/>
    <mergeCell ref="V102:X102"/>
    <mergeCell ref="AH102:AK102"/>
    <mergeCell ref="AN102:AR102"/>
    <mergeCell ref="T103:U103"/>
    <mergeCell ref="V103:Y103"/>
    <mergeCell ref="Z103:AC103"/>
    <mergeCell ref="AD103:AG103"/>
    <mergeCell ref="AH103:AK103"/>
    <mergeCell ref="AL103:AM103"/>
    <mergeCell ref="AN103:AR103"/>
    <mergeCell ref="B104:I105"/>
    <mergeCell ref="J104:N105"/>
    <mergeCell ref="T104:U104"/>
    <mergeCell ref="V104:X104"/>
    <mergeCell ref="AH104:AK104"/>
    <mergeCell ref="AN104:AR104"/>
    <mergeCell ref="T105:U105"/>
    <mergeCell ref="V105:Y105"/>
    <mergeCell ref="Z105:AC105"/>
    <mergeCell ref="AD105:AG105"/>
    <mergeCell ref="AH105:AK105"/>
    <mergeCell ref="AL105:AM105"/>
    <mergeCell ref="AN105:AR105"/>
    <mergeCell ref="B106:I107"/>
    <mergeCell ref="J106:N107"/>
    <mergeCell ref="T106:U106"/>
    <mergeCell ref="V106:X106"/>
    <mergeCell ref="AH106:AK106"/>
    <mergeCell ref="AN106:AR106"/>
    <mergeCell ref="T107:U107"/>
    <mergeCell ref="V107:Y107"/>
    <mergeCell ref="Z107:AC107"/>
    <mergeCell ref="AD107:AG107"/>
    <mergeCell ref="AH107:AK107"/>
    <mergeCell ref="AL107:AM107"/>
    <mergeCell ref="AN107:AR107"/>
    <mergeCell ref="B108:I109"/>
    <mergeCell ref="J108:N109"/>
    <mergeCell ref="T108:U108"/>
    <mergeCell ref="V108:X108"/>
    <mergeCell ref="AH108:AK108"/>
    <mergeCell ref="AN108:AR108"/>
    <mergeCell ref="T109:U109"/>
    <mergeCell ref="V109:Y109"/>
    <mergeCell ref="Z109:AC109"/>
    <mergeCell ref="AD109:AG109"/>
    <mergeCell ref="AH109:AK109"/>
    <mergeCell ref="AL109:AM109"/>
    <mergeCell ref="AN109:AR109"/>
    <mergeCell ref="B110:I111"/>
    <mergeCell ref="J110:N111"/>
    <mergeCell ref="T110:U110"/>
    <mergeCell ref="V110:X110"/>
    <mergeCell ref="AH110:AK110"/>
    <mergeCell ref="AN110:AR110"/>
    <mergeCell ref="T111:U111"/>
    <mergeCell ref="V111:Y111"/>
    <mergeCell ref="Z111:AC111"/>
    <mergeCell ref="AD111:AG111"/>
    <mergeCell ref="AH111:AK111"/>
    <mergeCell ref="AL111:AM111"/>
    <mergeCell ref="AN111:AR111"/>
    <mergeCell ref="B112:I113"/>
    <mergeCell ref="J112:N113"/>
    <mergeCell ref="T112:U112"/>
    <mergeCell ref="V112:X112"/>
    <mergeCell ref="AH112:AK112"/>
    <mergeCell ref="AN112:AR112"/>
    <mergeCell ref="T113:U113"/>
    <mergeCell ref="V113:Y113"/>
    <mergeCell ref="Z113:AC113"/>
    <mergeCell ref="AD113:AG113"/>
    <mergeCell ref="AH113:AK113"/>
    <mergeCell ref="AL113:AM113"/>
    <mergeCell ref="AN113:AR113"/>
    <mergeCell ref="T114:U114"/>
    <mergeCell ref="V114:X114"/>
    <mergeCell ref="AH114:AK114"/>
    <mergeCell ref="AN114:AR114"/>
    <mergeCell ref="T115:U115"/>
    <mergeCell ref="V115:Y115"/>
    <mergeCell ref="Z115:AC115"/>
    <mergeCell ref="AD115:AG115"/>
    <mergeCell ref="AH115:AK115"/>
    <mergeCell ref="AL115:AM115"/>
    <mergeCell ref="AN115:AR115"/>
    <mergeCell ref="AR130:AS132"/>
    <mergeCell ref="B116:E117"/>
    <mergeCell ref="F116:N117"/>
    <mergeCell ref="O116:U117"/>
    <mergeCell ref="V116:Y116"/>
    <mergeCell ref="B114:I115"/>
    <mergeCell ref="J114:N115"/>
    <mergeCell ref="AP130:AQ132"/>
    <mergeCell ref="AH116:AK116"/>
    <mergeCell ref="AN116:AR116"/>
    <mergeCell ref="V117:Y117"/>
    <mergeCell ref="Z117:AC117"/>
    <mergeCell ref="AD117:AG117"/>
    <mergeCell ref="AH117:AK117"/>
    <mergeCell ref="AN117:AR117"/>
    <mergeCell ref="AN126:AO128"/>
    <mergeCell ref="U130:W130"/>
    <mergeCell ref="N131:N133"/>
    <mergeCell ref="O131:O133"/>
    <mergeCell ref="Q131:Q133"/>
    <mergeCell ref="R131:R133"/>
    <mergeCell ref="AL130:AM132"/>
    <mergeCell ref="AN130:AO132"/>
    <mergeCell ref="B134:I136"/>
    <mergeCell ref="J134:N136"/>
    <mergeCell ref="O134:U136"/>
    <mergeCell ref="S131:S133"/>
    <mergeCell ref="T131:T133"/>
    <mergeCell ref="U131:U133"/>
    <mergeCell ref="B130:I133"/>
    <mergeCell ref="J131:J133"/>
    <mergeCell ref="K131:K133"/>
    <mergeCell ref="L131:L133"/>
    <mergeCell ref="J130:K130"/>
    <mergeCell ref="M130:N130"/>
    <mergeCell ref="O130:T130"/>
    <mergeCell ref="Y134:AH134"/>
    <mergeCell ref="AL134:AM134"/>
    <mergeCell ref="AN134:AS134"/>
    <mergeCell ref="P131:P133"/>
    <mergeCell ref="W131:W133"/>
    <mergeCell ref="V131:V133"/>
    <mergeCell ref="M131:M133"/>
    <mergeCell ref="V135:Y136"/>
    <mergeCell ref="Z135:AC136"/>
    <mergeCell ref="AD135:AG136"/>
    <mergeCell ref="AH135:AK136"/>
    <mergeCell ref="AL135:AM136"/>
    <mergeCell ref="AN135:AS135"/>
    <mergeCell ref="AN136:AS136"/>
    <mergeCell ref="B137:I138"/>
    <mergeCell ref="J137:N138"/>
    <mergeCell ref="T137:U137"/>
    <mergeCell ref="V137:X137"/>
    <mergeCell ref="AH137:AK137"/>
    <mergeCell ref="AN137:AR137"/>
    <mergeCell ref="T138:U138"/>
    <mergeCell ref="V138:Y138"/>
    <mergeCell ref="Z138:AC138"/>
    <mergeCell ref="AD138:AG138"/>
    <mergeCell ref="AH138:AK138"/>
    <mergeCell ref="AL138:AM138"/>
    <mergeCell ref="AN138:AR138"/>
    <mergeCell ref="B139:I140"/>
    <mergeCell ref="J139:N140"/>
    <mergeCell ref="T139:U139"/>
    <mergeCell ref="V139:X139"/>
    <mergeCell ref="AH139:AK139"/>
    <mergeCell ref="AN139:AR139"/>
    <mergeCell ref="T140:U140"/>
    <mergeCell ref="V140:Y140"/>
    <mergeCell ref="Z140:AC140"/>
    <mergeCell ref="AD140:AG140"/>
    <mergeCell ref="AH140:AK140"/>
    <mergeCell ref="AL140:AM140"/>
    <mergeCell ref="AN140:AR140"/>
    <mergeCell ref="B141:I142"/>
    <mergeCell ref="J141:N142"/>
    <mergeCell ref="T141:U141"/>
    <mergeCell ref="V141:X141"/>
    <mergeCell ref="AH141:AK141"/>
    <mergeCell ref="AN141:AR141"/>
    <mergeCell ref="T142:U142"/>
    <mergeCell ref="V142:Y142"/>
    <mergeCell ref="Z142:AC142"/>
    <mergeCell ref="AD142:AG142"/>
    <mergeCell ref="AH142:AK142"/>
    <mergeCell ref="AL142:AM142"/>
    <mergeCell ref="AN142:AR142"/>
    <mergeCell ref="B143:I144"/>
    <mergeCell ref="J143:N144"/>
    <mergeCell ref="T143:U143"/>
    <mergeCell ref="V143:X143"/>
    <mergeCell ref="AH143:AK143"/>
    <mergeCell ref="AN143:AR143"/>
    <mergeCell ref="T144:U144"/>
    <mergeCell ref="V144:Y144"/>
    <mergeCell ref="Z144:AC144"/>
    <mergeCell ref="AD144:AG144"/>
    <mergeCell ref="AH144:AK144"/>
    <mergeCell ref="AL144:AM144"/>
    <mergeCell ref="AN144:AR144"/>
    <mergeCell ref="B145:I146"/>
    <mergeCell ref="J145:N146"/>
    <mergeCell ref="T145:U145"/>
    <mergeCell ref="V145:X145"/>
    <mergeCell ref="AH145:AK145"/>
    <mergeCell ref="AN145:AR145"/>
    <mergeCell ref="T146:U146"/>
    <mergeCell ref="V146:Y146"/>
    <mergeCell ref="Z146:AC146"/>
    <mergeCell ref="AD146:AG146"/>
    <mergeCell ref="AH146:AK146"/>
    <mergeCell ref="AL146:AM146"/>
    <mergeCell ref="AN146:AR146"/>
    <mergeCell ref="B147:I148"/>
    <mergeCell ref="J147:N148"/>
    <mergeCell ref="T147:U147"/>
    <mergeCell ref="V147:X147"/>
    <mergeCell ref="AH147:AK147"/>
    <mergeCell ref="AN147:AR147"/>
    <mergeCell ref="T148:U148"/>
    <mergeCell ref="V148:Y148"/>
    <mergeCell ref="Z148:AC148"/>
    <mergeCell ref="AD148:AG148"/>
    <mergeCell ref="AH148:AK148"/>
    <mergeCell ref="AL148:AM148"/>
    <mergeCell ref="AN148:AR148"/>
    <mergeCell ref="B149:I150"/>
    <mergeCell ref="J149:N150"/>
    <mergeCell ref="T149:U149"/>
    <mergeCell ref="V149:X149"/>
    <mergeCell ref="AH149:AK149"/>
    <mergeCell ref="AN149:AR149"/>
    <mergeCell ref="T150:U150"/>
    <mergeCell ref="V150:Y150"/>
    <mergeCell ref="Z150:AC150"/>
    <mergeCell ref="AD150:AG150"/>
    <mergeCell ref="AL152:AM152"/>
    <mergeCell ref="AN152:AR152"/>
    <mergeCell ref="B151:I152"/>
    <mergeCell ref="J151:N152"/>
    <mergeCell ref="T151:U151"/>
    <mergeCell ref="V151:X151"/>
    <mergeCell ref="T152:U152"/>
    <mergeCell ref="AD152:AG152"/>
    <mergeCell ref="B153:I154"/>
    <mergeCell ref="J153:N154"/>
    <mergeCell ref="T153:U153"/>
    <mergeCell ref="V153:X153"/>
    <mergeCell ref="T154:U154"/>
    <mergeCell ref="V154:Y154"/>
    <mergeCell ref="B155:E156"/>
    <mergeCell ref="F155:N156"/>
    <mergeCell ref="O155:U156"/>
    <mergeCell ref="V155:Y155"/>
    <mergeCell ref="V156:Y156"/>
    <mergeCell ref="AH151:AK151"/>
    <mergeCell ref="Z154:AC154"/>
    <mergeCell ref="AD154:AG154"/>
    <mergeCell ref="V152:Y152"/>
    <mergeCell ref="Z152:AC152"/>
    <mergeCell ref="AN156:AR156"/>
    <mergeCell ref="Z156:AC156"/>
    <mergeCell ref="AD156:AG156"/>
    <mergeCell ref="AN154:AR154"/>
    <mergeCell ref="AH156:AK156"/>
    <mergeCell ref="AN151:AR151"/>
    <mergeCell ref="AH152:AK152"/>
    <mergeCell ref="AH155:AK155"/>
    <mergeCell ref="AN155:AR155"/>
    <mergeCell ref="AH153:AK153"/>
    <mergeCell ref="AN153:AR153"/>
    <mergeCell ref="AH154:AK154"/>
    <mergeCell ref="AL154:AM154"/>
    <mergeCell ref="AT134:AT136"/>
    <mergeCell ref="AT13:AT15"/>
    <mergeCell ref="AT56:AT58"/>
    <mergeCell ref="AT95:AT97"/>
    <mergeCell ref="AH150:AK150"/>
    <mergeCell ref="AL150:AM150"/>
    <mergeCell ref="AN150:AR150"/>
  </mergeCells>
  <conditionalFormatting sqref="AH17 AH60:AK60 V17:Y17 AH138:AK138 AH154:AK154 AH140:AK140 AH142:AK142 AH144:AK144 AH146:AK146 AH148:AK148 AH150:AK150 AH152:AK152">
    <cfRule type="expression" priority="9" dxfId="0" stopIfTrue="1">
      <formula>V16="賃金で算定"</formula>
    </cfRule>
  </conditionalFormatting>
  <conditionalFormatting sqref="Z17:AG25 Z60:AG78 Z99:AG117 Z138:AG154 J16:N25 J59:N76 J98:N115 J137:N154">
    <cfRule type="cellIs" priority="10" dxfId="24" operator="equal" stopIfTrue="1">
      <formula>0</formula>
    </cfRule>
  </conditionalFormatting>
  <conditionalFormatting sqref="AH19 AH21:AK21 AH23:AK23 AH25:AK25">
    <cfRule type="expression" priority="8" dxfId="0" stopIfTrue="1">
      <formula>AH18="賃金で算定"</formula>
    </cfRule>
  </conditionalFormatting>
  <conditionalFormatting sqref="AH62:AK62 AH64:AK64 AH66:AK66 AH68:AK68 AH70:AK70 AH72:AK72 AH74:AK74 AH76:AK76">
    <cfRule type="expression" priority="7" dxfId="0" stopIfTrue="1">
      <formula>AH61="賃金で算定"</formula>
    </cfRule>
  </conditionalFormatting>
  <conditionalFormatting sqref="AH99:AK99 AH101:AK101 AH103:AK103 AH105:AK105 AH107:AK107 AH109:AK109 AH111:AK111 AH113:AK113 AH115:AK115">
    <cfRule type="expression" priority="6" dxfId="0" stopIfTrue="1">
      <formula>AH98="賃金で算定"</formula>
    </cfRule>
  </conditionalFormatting>
  <conditionalFormatting sqref="V138:Y138 V140:Y140 V142:Y142 V144:Y144 V146:Y146 V148:Y148 V150:Y150 V152:Y152 V154:Y154">
    <cfRule type="expression" priority="1" dxfId="0" stopIfTrue="1">
      <formula>V137="賃金で算定"</formula>
    </cfRule>
  </conditionalFormatting>
  <conditionalFormatting sqref="V19:Y19 V21:Y21 V23:Y23 V25:Y25">
    <cfRule type="expression" priority="4" dxfId="0" stopIfTrue="1">
      <formula>V18="賃金で算定"</formula>
    </cfRule>
  </conditionalFormatting>
  <conditionalFormatting sqref="V60:Y60 V62:Y62 V64:Y64 V66:Y66 V68:Y68 V70:Y70 V72:Y72 V74:Y74 V76:Y76">
    <cfRule type="expression" priority="3" dxfId="0" stopIfTrue="1">
      <formula>V59="賃金で算定"</formula>
    </cfRule>
  </conditionalFormatting>
  <conditionalFormatting sqref="V99:Y99 V101:Y101 V103:Y103 V105:Y105 V107:Y107 V109:Y109 V111:Y111 V113:Y113 V115:Y115">
    <cfRule type="expression" priority="2" dxfId="0" stopIfTrue="1">
      <formula>V98="賃金で算定"</formula>
    </cfRule>
  </conditionalFormatting>
  <dataValidations count="2">
    <dataValidation showInputMessage="1" showErrorMessage="1" sqref="V98:X98 V59:X59 V61:X61 V63:X63 V65:X65 V67:X67 V69:X69 V71:X71 V73:X73 V75:X75 V100:X100 V102:X102 V104:X104 V106:X106 V18:X18 V20:X20 V22:X22 V16:X16 V108:X108 V110:X110 V112:X112 V114:X114 V24:X24 V137:X137 V139:X139 V141:X141 V143:X143 V145:X145 V147:X147 V149:X149 V151:X151 V153:X153"/>
    <dataValidation type="list" allowBlank="1" showInputMessage="1" showErrorMessage="1" sqref="AM5:AN7">
      <formula1>$AW$3:$AW$5</formula1>
    </dataValidation>
  </dataValidations>
  <printOptions horizontalCentered="1"/>
  <pageMargins left="0.3937007874015748" right="0" top="0.15748031496062992" bottom="0" header="0.5118110236220472" footer="0.5118110236220472"/>
  <pageSetup horizontalDpi="300" verticalDpi="300" orientation="landscape" paperSize="9" r:id="rId4"/>
  <rowBreaks count="3" manualBreakCount="3">
    <brk id="38" max="45" man="1"/>
    <brk id="78" max="45" man="1"/>
    <brk id="117" max="4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BN410"/>
  <sheetViews>
    <sheetView view="pageBreakPreview" zoomScaleSheetLayoutView="100" zoomScalePageLayoutView="0" workbookViewId="0" topLeftCell="E1">
      <selection activeCell="X74" sqref="X74"/>
    </sheetView>
  </sheetViews>
  <sheetFormatPr defaultColWidth="21.125" defaultRowHeight="15.75" customHeight="1" zeroHeight="1"/>
  <cols>
    <col min="1" max="1" width="1.4921875" style="69" hidden="1" customWidth="1"/>
    <col min="2" max="2" width="5.25390625" style="69" hidden="1" customWidth="1"/>
    <col min="3" max="3" width="4.375" style="69" hidden="1" customWidth="1"/>
    <col min="4" max="4" width="4.25390625" style="0" hidden="1" customWidth="1"/>
    <col min="5" max="14" width="1.625" style="69" customWidth="1"/>
    <col min="15" max="15" width="2.375" style="69" customWidth="1"/>
    <col min="16" max="64" width="1.625" style="69" customWidth="1"/>
    <col min="65" max="65" width="21.125" style="69" customWidth="1"/>
    <col min="66" max="66" width="21.125" style="69" hidden="1" customWidth="1"/>
    <col min="67" max="16384" width="21.125" style="69" customWidth="1"/>
  </cols>
  <sheetData>
    <row r="1" spans="4:66" ht="15" customHeight="1">
      <c r="D1" s="69"/>
      <c r="E1" s="93" t="s">
        <v>74</v>
      </c>
      <c r="AJ1" s="1"/>
      <c r="BN1" s="69" t="s">
        <v>137</v>
      </c>
    </row>
    <row r="2" spans="4:66" ht="10.5" customHeight="1">
      <c r="D2" s="69"/>
      <c r="E2" s="93"/>
      <c r="Q2" s="298" t="s">
        <v>75</v>
      </c>
      <c r="R2" s="298"/>
      <c r="S2" s="298"/>
      <c r="T2" s="298"/>
      <c r="U2" s="298"/>
      <c r="V2" s="298"/>
      <c r="W2" s="298"/>
      <c r="X2" s="298"/>
      <c r="Y2" s="298"/>
      <c r="AU2" s="842" t="s">
        <v>76</v>
      </c>
      <c r="AV2" s="843"/>
      <c r="AW2" s="843"/>
      <c r="AX2" s="843"/>
      <c r="AY2" s="843"/>
      <c r="AZ2" s="843"/>
      <c r="BA2" s="843"/>
      <c r="BB2" s="843"/>
      <c r="BC2" s="843"/>
      <c r="BD2" s="843"/>
      <c r="BE2" s="844"/>
      <c r="BN2" s="69" t="s">
        <v>177</v>
      </c>
    </row>
    <row r="3" spans="6:66" s="1" customFormat="1" ht="9.75" customHeight="1">
      <c r="F3" s="851" t="s">
        <v>156</v>
      </c>
      <c r="G3" s="851"/>
      <c r="H3" s="851"/>
      <c r="I3" s="853" t="str">
        <f>'事業所名等'!L10</f>
        <v>4</v>
      </c>
      <c r="J3" s="854"/>
      <c r="K3" s="854"/>
      <c r="L3" s="856" t="s">
        <v>77</v>
      </c>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U3" s="845"/>
      <c r="AV3" s="846"/>
      <c r="AW3" s="846"/>
      <c r="AX3" s="846"/>
      <c r="AY3" s="846"/>
      <c r="AZ3" s="846"/>
      <c r="BA3" s="846"/>
      <c r="BB3" s="846"/>
      <c r="BC3" s="846"/>
      <c r="BD3" s="846"/>
      <c r="BE3" s="847"/>
      <c r="BG3" s="858" t="s">
        <v>137</v>
      </c>
      <c r="BH3" s="859"/>
      <c r="BN3" s="1" t="s">
        <v>178</v>
      </c>
    </row>
    <row r="4" spans="6:60" s="1" customFormat="1" ht="9.75" customHeight="1">
      <c r="F4" s="852"/>
      <c r="G4" s="852"/>
      <c r="H4" s="852"/>
      <c r="I4" s="855"/>
      <c r="J4" s="855"/>
      <c r="K4" s="855"/>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U4" s="848"/>
      <c r="AV4" s="849"/>
      <c r="AW4" s="849"/>
      <c r="AX4" s="849"/>
      <c r="AY4" s="849"/>
      <c r="AZ4" s="849"/>
      <c r="BA4" s="849"/>
      <c r="BB4" s="849"/>
      <c r="BC4" s="849"/>
      <c r="BD4" s="849"/>
      <c r="BE4" s="850"/>
      <c r="BG4" s="860"/>
      <c r="BH4" s="861"/>
    </row>
    <row r="5" ht="4.5" customHeight="1">
      <c r="D5" s="69"/>
    </row>
    <row r="6" spans="5:60" s="1" customFormat="1" ht="9.75" customHeight="1">
      <c r="E6" s="239" t="s">
        <v>3</v>
      </c>
      <c r="F6" s="240"/>
      <c r="G6" s="240"/>
      <c r="H6" s="240"/>
      <c r="I6" s="240"/>
      <c r="J6" s="240"/>
      <c r="K6" s="240"/>
      <c r="L6" s="240"/>
      <c r="M6" s="240"/>
      <c r="N6" s="240"/>
      <c r="O6" s="240"/>
      <c r="P6" s="836" t="s">
        <v>78</v>
      </c>
      <c r="Q6" s="836"/>
      <c r="R6" s="836"/>
      <c r="S6" s="836"/>
      <c r="T6" s="836" t="s">
        <v>5</v>
      </c>
      <c r="U6" s="836"/>
      <c r="V6" s="836" t="s">
        <v>79</v>
      </c>
      <c r="W6" s="836"/>
      <c r="X6" s="836"/>
      <c r="Y6" s="836"/>
      <c r="Z6" s="836" t="s">
        <v>80</v>
      </c>
      <c r="AA6" s="836"/>
      <c r="AB6" s="836"/>
      <c r="AC6" s="836"/>
      <c r="AD6" s="836"/>
      <c r="AE6" s="836"/>
      <c r="AF6" s="836"/>
      <c r="AG6" s="836"/>
      <c r="AH6" s="836"/>
      <c r="AI6" s="836"/>
      <c r="AJ6" s="836"/>
      <c r="AK6" s="836"/>
      <c r="AL6" s="219" t="s">
        <v>81</v>
      </c>
      <c r="AM6" s="220"/>
      <c r="AN6" s="220"/>
      <c r="AO6" s="220"/>
      <c r="AP6" s="220"/>
      <c r="AQ6" s="220"/>
      <c r="AU6" s="820" t="s">
        <v>82</v>
      </c>
      <c r="AV6" s="821"/>
      <c r="AW6" s="821"/>
      <c r="AX6" s="821"/>
      <c r="AY6" s="821"/>
      <c r="AZ6" s="821"/>
      <c r="BA6" s="821"/>
      <c r="BB6" s="821"/>
      <c r="BC6" s="821"/>
      <c r="BD6" s="824">
        <f>'一括有期報告書'!AL9</f>
        <v>1</v>
      </c>
      <c r="BE6" s="825"/>
      <c r="BF6" s="821" t="s">
        <v>83</v>
      </c>
      <c r="BG6" s="821"/>
      <c r="BH6" s="827"/>
    </row>
    <row r="7" spans="5:60" s="1" customFormat="1" ht="9.75" customHeight="1">
      <c r="E7" s="241"/>
      <c r="F7" s="242"/>
      <c r="G7" s="242"/>
      <c r="H7" s="242"/>
      <c r="I7" s="242"/>
      <c r="J7" s="242"/>
      <c r="K7" s="242"/>
      <c r="L7" s="242"/>
      <c r="M7" s="242"/>
      <c r="N7" s="242"/>
      <c r="O7" s="242"/>
      <c r="P7" s="829" t="str">
        <f>'報告書入力'!F9</f>
        <v>1</v>
      </c>
      <c r="Q7" s="830"/>
      <c r="R7" s="831" t="str">
        <f>'報告書入力'!G9</f>
        <v>9</v>
      </c>
      <c r="S7" s="832"/>
      <c r="T7" s="829" t="str">
        <f>'報告書入力'!H9</f>
        <v>1</v>
      </c>
      <c r="U7" s="830"/>
      <c r="V7" s="831" t="str">
        <f>'報告書入力'!I9</f>
        <v>0</v>
      </c>
      <c r="W7" s="832"/>
      <c r="X7" s="829" t="str">
        <f>'報告書入力'!J9</f>
        <v>2</v>
      </c>
      <c r="Y7" s="830"/>
      <c r="Z7" s="831" t="str">
        <f>'報告書入力'!K9</f>
        <v>9</v>
      </c>
      <c r="AA7" s="832"/>
      <c r="AB7" s="829" t="str">
        <f>'報告書入力'!L9</f>
        <v>3</v>
      </c>
      <c r="AC7" s="830"/>
      <c r="AD7" s="831" t="str">
        <f>'報告書入力'!M9</f>
        <v>3</v>
      </c>
      <c r="AE7" s="832"/>
      <c r="AF7" s="829" t="str">
        <f>'報告書入力'!N9</f>
        <v>0</v>
      </c>
      <c r="AG7" s="830"/>
      <c r="AH7" s="831" t="str">
        <f>'報告書入力'!O9</f>
        <v>1</v>
      </c>
      <c r="AI7" s="832"/>
      <c r="AJ7" s="829" t="str">
        <f>'報告書入力'!P9</f>
        <v>5</v>
      </c>
      <c r="AK7" s="830"/>
      <c r="AL7" s="834" t="str">
        <f>'一括有期報告書'!U10</f>
        <v>0</v>
      </c>
      <c r="AM7" s="834"/>
      <c r="AN7" s="837" t="str">
        <f>'一括有期報告書'!V10</f>
        <v>0</v>
      </c>
      <c r="AO7" s="837"/>
      <c r="AP7" s="838" t="str">
        <f>'一括有期報告書'!W10</f>
        <v>0</v>
      </c>
      <c r="AQ7" s="839"/>
      <c r="AU7" s="822"/>
      <c r="AV7" s="823"/>
      <c r="AW7" s="823"/>
      <c r="AX7" s="823"/>
      <c r="AY7" s="823"/>
      <c r="AZ7" s="823"/>
      <c r="BA7" s="823"/>
      <c r="BB7" s="823"/>
      <c r="BC7" s="823"/>
      <c r="BD7" s="826"/>
      <c r="BE7" s="826"/>
      <c r="BF7" s="823"/>
      <c r="BG7" s="823"/>
      <c r="BH7" s="828"/>
    </row>
    <row r="8" spans="5:43" s="1" customFormat="1" ht="9.75" customHeight="1">
      <c r="E8" s="241"/>
      <c r="F8" s="242"/>
      <c r="G8" s="242"/>
      <c r="H8" s="242"/>
      <c r="I8" s="242"/>
      <c r="J8" s="242"/>
      <c r="K8" s="242"/>
      <c r="L8" s="242"/>
      <c r="M8" s="242"/>
      <c r="N8" s="242"/>
      <c r="O8" s="242"/>
      <c r="P8" s="830"/>
      <c r="Q8" s="830"/>
      <c r="R8" s="833"/>
      <c r="S8" s="833"/>
      <c r="T8" s="830"/>
      <c r="U8" s="830"/>
      <c r="V8" s="833"/>
      <c r="W8" s="833"/>
      <c r="X8" s="830"/>
      <c r="Y8" s="830"/>
      <c r="Z8" s="833"/>
      <c r="AA8" s="833"/>
      <c r="AB8" s="830"/>
      <c r="AC8" s="830"/>
      <c r="AD8" s="833"/>
      <c r="AE8" s="833"/>
      <c r="AF8" s="830"/>
      <c r="AG8" s="830"/>
      <c r="AH8" s="833"/>
      <c r="AI8" s="833"/>
      <c r="AJ8" s="830"/>
      <c r="AK8" s="830"/>
      <c r="AL8" s="835"/>
      <c r="AM8" s="835"/>
      <c r="AN8" s="837"/>
      <c r="AO8" s="837"/>
      <c r="AP8" s="840"/>
      <c r="AQ8" s="841"/>
    </row>
    <row r="9" spans="3:60" s="6" customFormat="1" ht="12" customHeight="1">
      <c r="C9" s="136" t="s">
        <v>151</v>
      </c>
      <c r="D9" s="6" t="s">
        <v>153</v>
      </c>
      <c r="E9" s="799" t="s">
        <v>84</v>
      </c>
      <c r="F9" s="800"/>
      <c r="G9" s="803" t="s">
        <v>85</v>
      </c>
      <c r="H9" s="804"/>
      <c r="I9" s="804"/>
      <c r="J9" s="804"/>
      <c r="K9" s="804"/>
      <c r="L9" s="804"/>
      <c r="M9" s="804"/>
      <c r="N9" s="804"/>
      <c r="O9" s="805"/>
      <c r="P9" s="809" t="s">
        <v>86</v>
      </c>
      <c r="Q9" s="789"/>
      <c r="R9" s="789"/>
      <c r="S9" s="789"/>
      <c r="T9" s="789"/>
      <c r="U9" s="789"/>
      <c r="V9" s="810"/>
      <c r="W9" s="788" t="s">
        <v>87</v>
      </c>
      <c r="X9" s="789"/>
      <c r="Y9" s="789"/>
      <c r="Z9" s="789"/>
      <c r="AA9" s="789"/>
      <c r="AB9" s="789"/>
      <c r="AC9" s="789"/>
      <c r="AD9" s="789"/>
      <c r="AE9" s="789"/>
      <c r="AF9" s="813"/>
      <c r="AG9" s="816" t="s">
        <v>88</v>
      </c>
      <c r="AH9" s="817"/>
      <c r="AI9" s="788" t="s">
        <v>23</v>
      </c>
      <c r="AJ9" s="789"/>
      <c r="AK9" s="789"/>
      <c r="AL9" s="789"/>
      <c r="AM9" s="789"/>
      <c r="AN9" s="789"/>
      <c r="AO9" s="789"/>
      <c r="AP9" s="789"/>
      <c r="AQ9" s="789"/>
      <c r="AR9" s="813"/>
      <c r="AS9" s="785" t="s">
        <v>89</v>
      </c>
      <c r="AT9" s="786"/>
      <c r="AU9" s="786"/>
      <c r="AV9" s="786"/>
      <c r="AW9" s="786"/>
      <c r="AX9" s="787"/>
      <c r="AY9" s="788" t="s">
        <v>90</v>
      </c>
      <c r="AZ9" s="789"/>
      <c r="BA9" s="789"/>
      <c r="BB9" s="789"/>
      <c r="BC9" s="789"/>
      <c r="BD9" s="789"/>
      <c r="BE9" s="789"/>
      <c r="BF9" s="789"/>
      <c r="BG9" s="789"/>
      <c r="BH9" s="790"/>
    </row>
    <row r="10" spans="3:60" s="6" customFormat="1" ht="12" customHeight="1">
      <c r="C10" s="136" t="s">
        <v>152</v>
      </c>
      <c r="D10" s="6" t="s">
        <v>154</v>
      </c>
      <c r="E10" s="801"/>
      <c r="F10" s="802"/>
      <c r="G10" s="806"/>
      <c r="H10" s="807"/>
      <c r="I10" s="807"/>
      <c r="J10" s="807"/>
      <c r="K10" s="807"/>
      <c r="L10" s="807"/>
      <c r="M10" s="807"/>
      <c r="N10" s="807"/>
      <c r="O10" s="808"/>
      <c r="P10" s="811"/>
      <c r="Q10" s="792"/>
      <c r="R10" s="792"/>
      <c r="S10" s="792"/>
      <c r="T10" s="792"/>
      <c r="U10" s="792"/>
      <c r="V10" s="812"/>
      <c r="W10" s="814"/>
      <c r="X10" s="792"/>
      <c r="Y10" s="792"/>
      <c r="Z10" s="792"/>
      <c r="AA10" s="792"/>
      <c r="AB10" s="792"/>
      <c r="AC10" s="792"/>
      <c r="AD10" s="792"/>
      <c r="AE10" s="792"/>
      <c r="AF10" s="815"/>
      <c r="AG10" s="818"/>
      <c r="AH10" s="819"/>
      <c r="AI10" s="814"/>
      <c r="AJ10" s="792"/>
      <c r="AK10" s="792"/>
      <c r="AL10" s="792"/>
      <c r="AM10" s="792"/>
      <c r="AN10" s="792"/>
      <c r="AO10" s="792"/>
      <c r="AP10" s="792"/>
      <c r="AQ10" s="792"/>
      <c r="AR10" s="815"/>
      <c r="AS10" s="794" t="s">
        <v>91</v>
      </c>
      <c r="AT10" s="795"/>
      <c r="AU10" s="796"/>
      <c r="AV10" s="797" t="s">
        <v>92</v>
      </c>
      <c r="AW10" s="795"/>
      <c r="AX10" s="798"/>
      <c r="AY10" s="791"/>
      <c r="AZ10" s="792"/>
      <c r="BA10" s="792"/>
      <c r="BB10" s="792"/>
      <c r="BC10" s="792"/>
      <c r="BD10" s="792"/>
      <c r="BE10" s="792"/>
      <c r="BF10" s="792"/>
      <c r="BG10" s="792"/>
      <c r="BH10" s="793"/>
    </row>
    <row r="11" spans="4:60" ht="7.5" customHeight="1">
      <c r="D11" s="69"/>
      <c r="E11" s="660">
        <v>31</v>
      </c>
      <c r="F11" s="661"/>
      <c r="G11" s="757" t="s">
        <v>93</v>
      </c>
      <c r="H11" s="777"/>
      <c r="I11" s="777"/>
      <c r="J11" s="777"/>
      <c r="K11" s="777"/>
      <c r="L11" s="777"/>
      <c r="M11" s="777"/>
      <c r="N11" s="777"/>
      <c r="O11" s="778"/>
      <c r="P11" s="706" t="str">
        <f>" "&amp;TEXT(コード!D3-1,"ggge年m月d日")&amp;"
 以前のもの"</f>
        <v> 平成27年3月31日
 以前のもの</v>
      </c>
      <c r="Q11" s="707"/>
      <c r="R11" s="707"/>
      <c r="S11" s="707"/>
      <c r="T11" s="707"/>
      <c r="U11" s="707"/>
      <c r="V11" s="708"/>
      <c r="W11" s="738"/>
      <c r="X11" s="739"/>
      <c r="Y11" s="739"/>
      <c r="Z11" s="739"/>
      <c r="AA11" s="739"/>
      <c r="AB11" s="739"/>
      <c r="AC11" s="739"/>
      <c r="AD11" s="739"/>
      <c r="AE11" s="739"/>
      <c r="AF11" s="724" t="s">
        <v>27</v>
      </c>
      <c r="AG11" s="570">
        <v>18</v>
      </c>
      <c r="AH11" s="571"/>
      <c r="AI11" s="773"/>
      <c r="AJ11" s="564">
        <f>IF(W12=0,"",TRUNC(SUMIF('報告書入力'!$C$14:$C$149,B12,'報告書入力'!$Y$14:$Y$149)/1000,0))</f>
      </c>
      <c r="AK11" s="565"/>
      <c r="AL11" s="565"/>
      <c r="AM11" s="565"/>
      <c r="AN11" s="565"/>
      <c r="AO11" s="565"/>
      <c r="AP11" s="566"/>
      <c r="AQ11" s="677" t="s">
        <v>94</v>
      </c>
      <c r="AR11" s="678"/>
      <c r="AS11" s="767" t="s">
        <v>95</v>
      </c>
      <c r="AT11" s="768"/>
      <c r="AU11" s="769"/>
      <c r="AV11" s="767" t="s">
        <v>95</v>
      </c>
      <c r="AW11" s="768"/>
      <c r="AX11" s="769"/>
      <c r="AY11" s="693">
        <f>IF(AJ11="","",TRUNC(AJ11*D12))</f>
      </c>
      <c r="AZ11" s="618"/>
      <c r="BA11" s="618"/>
      <c r="BB11" s="618"/>
      <c r="BC11" s="618"/>
      <c r="BD11" s="618"/>
      <c r="BE11" s="618"/>
      <c r="BF11" s="618"/>
      <c r="BG11" s="618"/>
      <c r="BH11" s="728" t="s">
        <v>27</v>
      </c>
    </row>
    <row r="12" spans="2:64" ht="10.5" customHeight="1">
      <c r="B12" s="69">
        <f>E11*10+1</f>
        <v>311</v>
      </c>
      <c r="C12" s="69">
        <f>AG11</f>
        <v>18</v>
      </c>
      <c r="D12" s="69">
        <v>89</v>
      </c>
      <c r="E12" s="662"/>
      <c r="F12" s="663"/>
      <c r="G12" s="779"/>
      <c r="H12" s="780"/>
      <c r="I12" s="780"/>
      <c r="J12" s="780"/>
      <c r="K12" s="780"/>
      <c r="L12" s="780"/>
      <c r="M12" s="780"/>
      <c r="N12" s="780"/>
      <c r="O12" s="781"/>
      <c r="P12" s="709"/>
      <c r="Q12" s="710"/>
      <c r="R12" s="710"/>
      <c r="S12" s="710"/>
      <c r="T12" s="710"/>
      <c r="U12" s="710"/>
      <c r="V12" s="711"/>
      <c r="W12" s="696">
        <f>SUMIF('報告書入力'!$C$15:$C$149,B12,'報告書入力'!$W$15:$W$149)</f>
        <v>0</v>
      </c>
      <c r="X12" s="697"/>
      <c r="Y12" s="697"/>
      <c r="Z12" s="697"/>
      <c r="AA12" s="697"/>
      <c r="AB12" s="697"/>
      <c r="AC12" s="697"/>
      <c r="AD12" s="697"/>
      <c r="AE12" s="697"/>
      <c r="AF12" s="725"/>
      <c r="AG12" s="775"/>
      <c r="AH12" s="776"/>
      <c r="AI12" s="774"/>
      <c r="AJ12" s="567"/>
      <c r="AK12" s="568"/>
      <c r="AL12" s="568"/>
      <c r="AM12" s="568"/>
      <c r="AN12" s="568"/>
      <c r="AO12" s="568"/>
      <c r="AP12" s="569"/>
      <c r="AQ12" s="679"/>
      <c r="AR12" s="680"/>
      <c r="AS12" s="424">
        <f>D12</f>
        <v>89</v>
      </c>
      <c r="AT12" s="242"/>
      <c r="AU12" s="422"/>
      <c r="AV12" s="770"/>
      <c r="AW12" s="771"/>
      <c r="AX12" s="772"/>
      <c r="AY12" s="694"/>
      <c r="AZ12" s="695"/>
      <c r="BA12" s="695"/>
      <c r="BB12" s="695"/>
      <c r="BC12" s="695"/>
      <c r="BD12" s="695"/>
      <c r="BE12" s="695"/>
      <c r="BF12" s="695"/>
      <c r="BG12" s="695"/>
      <c r="BH12" s="729"/>
      <c r="BI12" s="137"/>
      <c r="BJ12" s="137"/>
      <c r="BK12" s="137"/>
      <c r="BL12" s="138" t="s">
        <v>96</v>
      </c>
    </row>
    <row r="13" spans="4:64" ht="7.5" customHeight="1">
      <c r="D13" s="69"/>
      <c r="E13" s="662"/>
      <c r="F13" s="663"/>
      <c r="G13" s="779"/>
      <c r="H13" s="780"/>
      <c r="I13" s="780"/>
      <c r="J13" s="780"/>
      <c r="K13" s="780"/>
      <c r="L13" s="780"/>
      <c r="M13" s="780"/>
      <c r="N13" s="780"/>
      <c r="O13" s="781"/>
      <c r="P13" s="706" t="str">
        <f>" "&amp;TEXT(コード!D4-1,"ggge年m月d日")&amp;"
 以前のもの"</f>
        <v> 平成30年3月31日
 以前のもの</v>
      </c>
      <c r="Q13" s="707"/>
      <c r="R13" s="707"/>
      <c r="S13" s="707"/>
      <c r="T13" s="707"/>
      <c r="U13" s="707"/>
      <c r="V13" s="708"/>
      <c r="W13" s="738"/>
      <c r="X13" s="739"/>
      <c r="Y13" s="739"/>
      <c r="Z13" s="739"/>
      <c r="AA13" s="739"/>
      <c r="AB13" s="739"/>
      <c r="AC13" s="739"/>
      <c r="AD13" s="739"/>
      <c r="AE13" s="739"/>
      <c r="AF13" s="139"/>
      <c r="AG13" s="570">
        <v>19</v>
      </c>
      <c r="AH13" s="571"/>
      <c r="AI13" s="726"/>
      <c r="AJ13" s="564">
        <f>IF(W14=0,"",TRUNC(SUMIF('報告書入力'!$C$14:$C$149,B14,'報告書入力'!$Y$14:$Y$149)/1000,0))</f>
      </c>
      <c r="AK13" s="565"/>
      <c r="AL13" s="565"/>
      <c r="AM13" s="565"/>
      <c r="AN13" s="565"/>
      <c r="AO13" s="565"/>
      <c r="AP13" s="566"/>
      <c r="AQ13" s="140"/>
      <c r="AR13" s="139"/>
      <c r="AS13" s="443">
        <f>D14</f>
        <v>79</v>
      </c>
      <c r="AT13" s="560"/>
      <c r="AU13" s="446"/>
      <c r="AV13" s="715"/>
      <c r="AW13" s="716"/>
      <c r="AX13" s="717"/>
      <c r="AY13" s="693">
        <f>IF(AJ13="","",TRUNC(AJ13*D14))</f>
      </c>
      <c r="AZ13" s="618"/>
      <c r="BA13" s="618"/>
      <c r="BB13" s="618"/>
      <c r="BC13" s="618"/>
      <c r="BD13" s="618"/>
      <c r="BE13" s="618"/>
      <c r="BF13" s="618"/>
      <c r="BG13" s="618"/>
      <c r="BH13" s="730"/>
      <c r="BI13" s="137"/>
      <c r="BJ13" s="137"/>
      <c r="BK13" s="137"/>
      <c r="BL13" s="138"/>
    </row>
    <row r="14" spans="2:64" ht="10.5" customHeight="1">
      <c r="B14" s="69">
        <f>E11*10+2</f>
        <v>312</v>
      </c>
      <c r="C14" s="69">
        <f>AG13</f>
        <v>19</v>
      </c>
      <c r="D14" s="69">
        <v>79</v>
      </c>
      <c r="E14" s="662"/>
      <c r="F14" s="663"/>
      <c r="G14" s="779"/>
      <c r="H14" s="780"/>
      <c r="I14" s="780"/>
      <c r="J14" s="780"/>
      <c r="K14" s="780"/>
      <c r="L14" s="780"/>
      <c r="M14" s="780"/>
      <c r="N14" s="780"/>
      <c r="O14" s="781"/>
      <c r="P14" s="709"/>
      <c r="Q14" s="710"/>
      <c r="R14" s="710"/>
      <c r="S14" s="710"/>
      <c r="T14" s="710"/>
      <c r="U14" s="710"/>
      <c r="V14" s="711"/>
      <c r="W14" s="696">
        <f>SUMIF('報告書入力'!$C$15:$C$149,B14,'報告書入力'!$W$15:$W$149)</f>
        <v>0</v>
      </c>
      <c r="X14" s="697"/>
      <c r="Y14" s="697"/>
      <c r="Z14" s="697"/>
      <c r="AA14" s="697"/>
      <c r="AB14" s="697"/>
      <c r="AC14" s="697"/>
      <c r="AD14" s="697"/>
      <c r="AE14" s="697"/>
      <c r="AF14" s="142"/>
      <c r="AG14" s="572"/>
      <c r="AH14" s="573"/>
      <c r="AI14" s="727"/>
      <c r="AJ14" s="567"/>
      <c r="AK14" s="568"/>
      <c r="AL14" s="568"/>
      <c r="AM14" s="568"/>
      <c r="AN14" s="568"/>
      <c r="AO14" s="568"/>
      <c r="AP14" s="569"/>
      <c r="AQ14" s="721"/>
      <c r="AR14" s="721"/>
      <c r="AS14" s="557"/>
      <c r="AT14" s="558"/>
      <c r="AU14" s="559"/>
      <c r="AV14" s="718"/>
      <c r="AW14" s="719"/>
      <c r="AX14" s="720"/>
      <c r="AY14" s="694"/>
      <c r="AZ14" s="695"/>
      <c r="BA14" s="695"/>
      <c r="BB14" s="695"/>
      <c r="BC14" s="695"/>
      <c r="BD14" s="695"/>
      <c r="BE14" s="695"/>
      <c r="BF14" s="695"/>
      <c r="BG14" s="695"/>
      <c r="BH14" s="731"/>
      <c r="BI14" s="143">
        <v>4</v>
      </c>
      <c r="BJ14" s="143">
        <v>3</v>
      </c>
      <c r="BK14" s="143">
        <v>2</v>
      </c>
      <c r="BL14" s="143">
        <v>1</v>
      </c>
    </row>
    <row r="15" spans="4:64" ht="7.5" customHeight="1">
      <c r="D15" s="69"/>
      <c r="E15" s="664"/>
      <c r="F15" s="665"/>
      <c r="G15" s="779"/>
      <c r="H15" s="780"/>
      <c r="I15" s="780"/>
      <c r="J15" s="780"/>
      <c r="K15" s="780"/>
      <c r="L15" s="780"/>
      <c r="M15" s="780"/>
      <c r="N15" s="780"/>
      <c r="O15" s="781"/>
      <c r="P15" s="706" t="str">
        <f>" "&amp;TEXT(コード!D4,"ggge年m月d日")&amp;"
 以降のもの"</f>
        <v> 平成30年4月1日
 以降のもの</v>
      </c>
      <c r="Q15" s="707"/>
      <c r="R15" s="707"/>
      <c r="S15" s="707"/>
      <c r="T15" s="707"/>
      <c r="U15" s="707"/>
      <c r="V15" s="708"/>
      <c r="W15" s="738"/>
      <c r="X15" s="739"/>
      <c r="Y15" s="739"/>
      <c r="Z15" s="739"/>
      <c r="AA15" s="739"/>
      <c r="AB15" s="739"/>
      <c r="AC15" s="739"/>
      <c r="AD15" s="739"/>
      <c r="AE15" s="739"/>
      <c r="AG15" s="570"/>
      <c r="AH15" s="571"/>
      <c r="AI15" s="726"/>
      <c r="AJ15" s="564">
        <f>IF(W16=0,"",TRUNC(SUMIF('報告書入力'!$C$14:$C$149,B16,'報告書入力'!$Y$14:$Y$149)/1000,0))</f>
      </c>
      <c r="AK15" s="565"/>
      <c r="AL15" s="565"/>
      <c r="AM15" s="565"/>
      <c r="AN15" s="565"/>
      <c r="AO15" s="565"/>
      <c r="AP15" s="566"/>
      <c r="AQ15" s="144"/>
      <c r="AR15" s="144"/>
      <c r="AS15" s="443"/>
      <c r="AT15" s="560"/>
      <c r="AU15" s="446"/>
      <c r="AV15" s="715"/>
      <c r="AW15" s="716"/>
      <c r="AX15" s="717"/>
      <c r="AY15" s="693">
        <f>IF(AJ15="","",TRUNC(AJ15*D16))</f>
      </c>
      <c r="AZ15" s="618"/>
      <c r="BA15" s="618"/>
      <c r="BB15" s="618"/>
      <c r="BC15" s="618"/>
      <c r="BD15" s="618"/>
      <c r="BE15" s="618"/>
      <c r="BF15" s="618"/>
      <c r="BG15" s="618"/>
      <c r="BH15" s="141"/>
      <c r="BI15" s="143"/>
      <c r="BJ15" s="143"/>
      <c r="BK15" s="143"/>
      <c r="BL15" s="143"/>
    </row>
    <row r="16" spans="2:64" ht="10.5" customHeight="1">
      <c r="B16" s="69">
        <f>E11*10+3</f>
        <v>313</v>
      </c>
      <c r="C16" s="69">
        <f>AG15</f>
        <v>0</v>
      </c>
      <c r="D16" s="69">
        <v>62</v>
      </c>
      <c r="E16" s="666"/>
      <c r="F16" s="667"/>
      <c r="G16" s="782"/>
      <c r="H16" s="783"/>
      <c r="I16" s="783"/>
      <c r="J16" s="783"/>
      <c r="K16" s="783"/>
      <c r="L16" s="783"/>
      <c r="M16" s="783"/>
      <c r="N16" s="783"/>
      <c r="O16" s="784"/>
      <c r="P16" s="709"/>
      <c r="Q16" s="710"/>
      <c r="R16" s="710"/>
      <c r="S16" s="710"/>
      <c r="T16" s="710"/>
      <c r="U16" s="710"/>
      <c r="V16" s="711"/>
      <c r="W16" s="696">
        <f>SUMIF('報告書入力'!$C$15:$C$149,B16,'報告書入力'!$W$15:$W$149)</f>
        <v>0</v>
      </c>
      <c r="X16" s="697"/>
      <c r="Y16" s="697"/>
      <c r="Z16" s="697"/>
      <c r="AA16" s="697"/>
      <c r="AB16" s="697"/>
      <c r="AC16" s="697"/>
      <c r="AD16" s="697"/>
      <c r="AE16" s="697"/>
      <c r="AF16" s="145"/>
      <c r="AG16" s="572"/>
      <c r="AH16" s="573"/>
      <c r="AI16" s="727"/>
      <c r="AJ16" s="567"/>
      <c r="AK16" s="568"/>
      <c r="AL16" s="568"/>
      <c r="AM16" s="568"/>
      <c r="AN16" s="568"/>
      <c r="AO16" s="568"/>
      <c r="AP16" s="569"/>
      <c r="AQ16" s="722"/>
      <c r="AR16" s="723"/>
      <c r="AS16" s="557"/>
      <c r="AT16" s="558"/>
      <c r="AU16" s="559"/>
      <c r="AV16" s="718"/>
      <c r="AW16" s="719"/>
      <c r="AX16" s="720"/>
      <c r="AY16" s="694"/>
      <c r="AZ16" s="695"/>
      <c r="BA16" s="695"/>
      <c r="BB16" s="695"/>
      <c r="BC16" s="695"/>
      <c r="BD16" s="695"/>
      <c r="BE16" s="695"/>
      <c r="BF16" s="695"/>
      <c r="BG16" s="695"/>
      <c r="BH16" s="146"/>
      <c r="BI16" s="866" t="s">
        <v>97</v>
      </c>
      <c r="BJ16" s="867" t="s">
        <v>98</v>
      </c>
      <c r="BK16" s="867" t="s">
        <v>99</v>
      </c>
      <c r="BL16" s="766" t="s">
        <v>100</v>
      </c>
    </row>
    <row r="17" spans="4:64" ht="7.5" customHeight="1">
      <c r="D17" s="69"/>
      <c r="E17" s="698">
        <v>32</v>
      </c>
      <c r="F17" s="446"/>
      <c r="G17" s="668" t="s">
        <v>101</v>
      </c>
      <c r="H17" s="669"/>
      <c r="I17" s="669"/>
      <c r="J17" s="669"/>
      <c r="K17" s="669"/>
      <c r="L17" s="669"/>
      <c r="M17" s="669"/>
      <c r="N17" s="669"/>
      <c r="O17" s="670"/>
      <c r="P17" s="732" t="str">
        <f>P11</f>
        <v> 平成27年3月31日
 以前のもの</v>
      </c>
      <c r="Q17" s="733"/>
      <c r="R17" s="733"/>
      <c r="S17" s="733"/>
      <c r="T17" s="733"/>
      <c r="U17" s="733"/>
      <c r="V17" s="734"/>
      <c r="W17" s="738"/>
      <c r="X17" s="739"/>
      <c r="Y17" s="739"/>
      <c r="Z17" s="739"/>
      <c r="AA17" s="739"/>
      <c r="AB17" s="739"/>
      <c r="AC17" s="739"/>
      <c r="AD17" s="739"/>
      <c r="AE17" s="739"/>
      <c r="AF17" s="724"/>
      <c r="AG17" s="570">
        <v>20</v>
      </c>
      <c r="AH17" s="571"/>
      <c r="AI17" s="726"/>
      <c r="AJ17" s="564">
        <f>IF(W18=0,"",TRUNC(SUMIF('報告書入力'!$C$14:$C$149,B18,'報告書入力'!$Y$14:$Y$149)/1000,0))</f>
      </c>
      <c r="AK17" s="565"/>
      <c r="AL17" s="565"/>
      <c r="AM17" s="565"/>
      <c r="AN17" s="565"/>
      <c r="AO17" s="565"/>
      <c r="AP17" s="566"/>
      <c r="AQ17" s="677"/>
      <c r="AR17" s="678"/>
      <c r="AS17" s="443">
        <f>D18</f>
        <v>16</v>
      </c>
      <c r="AT17" s="560"/>
      <c r="AU17" s="446"/>
      <c r="AV17" s="715"/>
      <c r="AW17" s="716"/>
      <c r="AX17" s="717"/>
      <c r="AY17" s="693">
        <f>IF(AJ17="","",TRUNC(AJ17*D18))</f>
      </c>
      <c r="AZ17" s="618"/>
      <c r="BA17" s="618"/>
      <c r="BB17" s="618"/>
      <c r="BC17" s="618"/>
      <c r="BD17" s="618"/>
      <c r="BE17" s="618"/>
      <c r="BF17" s="618"/>
      <c r="BG17" s="618"/>
      <c r="BH17" s="728"/>
      <c r="BI17" s="866"/>
      <c r="BJ17" s="867"/>
      <c r="BK17" s="867"/>
      <c r="BL17" s="766"/>
    </row>
    <row r="18" spans="2:64" ht="10.5" customHeight="1">
      <c r="B18" s="69">
        <f>E17*10+1</f>
        <v>321</v>
      </c>
      <c r="C18" s="69">
        <f>AG17</f>
        <v>20</v>
      </c>
      <c r="D18" s="69">
        <v>16</v>
      </c>
      <c r="E18" s="241"/>
      <c r="F18" s="422"/>
      <c r="G18" s="671"/>
      <c r="H18" s="672"/>
      <c r="I18" s="672"/>
      <c r="J18" s="672"/>
      <c r="K18" s="672"/>
      <c r="L18" s="672"/>
      <c r="M18" s="672"/>
      <c r="N18" s="672"/>
      <c r="O18" s="673"/>
      <c r="P18" s="735"/>
      <c r="Q18" s="736"/>
      <c r="R18" s="736"/>
      <c r="S18" s="736"/>
      <c r="T18" s="736"/>
      <c r="U18" s="736"/>
      <c r="V18" s="737"/>
      <c r="W18" s="696">
        <f>SUMIF('報告書入力'!$C$15:$C$149,B18,'報告書入力'!$W$15:$W$149)</f>
        <v>0</v>
      </c>
      <c r="X18" s="697"/>
      <c r="Y18" s="697"/>
      <c r="Z18" s="697"/>
      <c r="AA18" s="697"/>
      <c r="AB18" s="697"/>
      <c r="AC18" s="697"/>
      <c r="AD18" s="697"/>
      <c r="AE18" s="697"/>
      <c r="AF18" s="725"/>
      <c r="AG18" s="572"/>
      <c r="AH18" s="573"/>
      <c r="AI18" s="727"/>
      <c r="AJ18" s="567"/>
      <c r="AK18" s="568"/>
      <c r="AL18" s="568"/>
      <c r="AM18" s="568"/>
      <c r="AN18" s="568"/>
      <c r="AO18" s="568"/>
      <c r="AP18" s="569"/>
      <c r="AQ18" s="679"/>
      <c r="AR18" s="680"/>
      <c r="AS18" s="557"/>
      <c r="AT18" s="558"/>
      <c r="AU18" s="559"/>
      <c r="AV18" s="718"/>
      <c r="AW18" s="719"/>
      <c r="AX18" s="720"/>
      <c r="AY18" s="694"/>
      <c r="AZ18" s="695"/>
      <c r="BA18" s="695"/>
      <c r="BB18" s="695"/>
      <c r="BC18" s="695"/>
      <c r="BD18" s="695"/>
      <c r="BE18" s="695"/>
      <c r="BF18" s="695"/>
      <c r="BG18" s="695"/>
      <c r="BH18" s="729"/>
      <c r="BI18" s="866"/>
      <c r="BJ18" s="867"/>
      <c r="BK18" s="867"/>
      <c r="BL18" s="766"/>
    </row>
    <row r="19" spans="4:64" ht="7.5" customHeight="1">
      <c r="D19" s="69"/>
      <c r="E19" s="241"/>
      <c r="F19" s="422"/>
      <c r="G19" s="671"/>
      <c r="H19" s="672"/>
      <c r="I19" s="672"/>
      <c r="J19" s="672"/>
      <c r="K19" s="672"/>
      <c r="L19" s="672"/>
      <c r="M19" s="672"/>
      <c r="N19" s="672"/>
      <c r="O19" s="673"/>
      <c r="P19" s="732" t="str">
        <f>P13</f>
        <v> 平成30年3月31日
 以前のもの</v>
      </c>
      <c r="Q19" s="733"/>
      <c r="R19" s="733"/>
      <c r="S19" s="733"/>
      <c r="T19" s="733"/>
      <c r="U19" s="733"/>
      <c r="V19" s="734"/>
      <c r="W19" s="738"/>
      <c r="X19" s="739"/>
      <c r="Y19" s="739"/>
      <c r="Z19" s="739"/>
      <c r="AA19" s="739"/>
      <c r="AB19" s="739"/>
      <c r="AC19" s="739"/>
      <c r="AD19" s="739"/>
      <c r="AE19" s="739"/>
      <c r="AF19" s="139"/>
      <c r="AG19" s="443">
        <v>20</v>
      </c>
      <c r="AH19" s="446"/>
      <c r="AI19" s="726"/>
      <c r="AJ19" s="564">
        <f>IF(W20=0,"",TRUNC(SUMIF('報告書入力'!$C$14:$C$149,B20,'報告書入力'!$Y$14:$Y$149)/1000,0))</f>
      </c>
      <c r="AK19" s="565"/>
      <c r="AL19" s="565"/>
      <c r="AM19" s="565"/>
      <c r="AN19" s="565"/>
      <c r="AO19" s="565"/>
      <c r="AP19" s="566"/>
      <c r="AQ19" s="140"/>
      <c r="AR19" s="139"/>
      <c r="AS19" s="443">
        <f>D20</f>
        <v>11</v>
      </c>
      <c r="AT19" s="560"/>
      <c r="AU19" s="446"/>
      <c r="AV19" s="715"/>
      <c r="AW19" s="716"/>
      <c r="AX19" s="717"/>
      <c r="AY19" s="693">
        <f>IF(AJ19="","",TRUNC(AJ19*D20))</f>
      </c>
      <c r="AZ19" s="618"/>
      <c r="BA19" s="618"/>
      <c r="BB19" s="618"/>
      <c r="BC19" s="618"/>
      <c r="BD19" s="618"/>
      <c r="BE19" s="618"/>
      <c r="BF19" s="618"/>
      <c r="BG19" s="618"/>
      <c r="BH19" s="730"/>
      <c r="BI19" s="866"/>
      <c r="BJ19" s="867"/>
      <c r="BK19" s="867"/>
      <c r="BL19" s="766"/>
    </row>
    <row r="20" spans="2:64" ht="10.5" customHeight="1">
      <c r="B20" s="69">
        <f>E17*10+2</f>
        <v>322</v>
      </c>
      <c r="C20" s="69">
        <f>AG19</f>
        <v>20</v>
      </c>
      <c r="D20" s="69">
        <v>11</v>
      </c>
      <c r="E20" s="241"/>
      <c r="F20" s="422"/>
      <c r="G20" s="671"/>
      <c r="H20" s="672"/>
      <c r="I20" s="672"/>
      <c r="J20" s="672"/>
      <c r="K20" s="672"/>
      <c r="L20" s="672"/>
      <c r="M20" s="672"/>
      <c r="N20" s="672"/>
      <c r="O20" s="673"/>
      <c r="P20" s="735"/>
      <c r="Q20" s="736"/>
      <c r="R20" s="736"/>
      <c r="S20" s="736"/>
      <c r="T20" s="736"/>
      <c r="U20" s="736"/>
      <c r="V20" s="737"/>
      <c r="W20" s="696">
        <f>SUMIF('報告書入力'!$C$15:$C$149,B20,'報告書入力'!$W$15:$W$149)</f>
        <v>0</v>
      </c>
      <c r="X20" s="697"/>
      <c r="Y20" s="697"/>
      <c r="Z20" s="697"/>
      <c r="AA20" s="697"/>
      <c r="AB20" s="697"/>
      <c r="AC20" s="697"/>
      <c r="AD20" s="697"/>
      <c r="AE20" s="697"/>
      <c r="AF20" s="142"/>
      <c r="AG20" s="561"/>
      <c r="AH20" s="563"/>
      <c r="AI20" s="727"/>
      <c r="AJ20" s="567"/>
      <c r="AK20" s="568"/>
      <c r="AL20" s="568"/>
      <c r="AM20" s="568"/>
      <c r="AN20" s="568"/>
      <c r="AO20" s="568"/>
      <c r="AP20" s="569"/>
      <c r="AQ20" s="721"/>
      <c r="AR20" s="721"/>
      <c r="AS20" s="557"/>
      <c r="AT20" s="558"/>
      <c r="AU20" s="559"/>
      <c r="AV20" s="718"/>
      <c r="AW20" s="719"/>
      <c r="AX20" s="720"/>
      <c r="AY20" s="694"/>
      <c r="AZ20" s="695"/>
      <c r="BA20" s="695"/>
      <c r="BB20" s="695"/>
      <c r="BC20" s="695"/>
      <c r="BD20" s="695"/>
      <c r="BE20" s="695"/>
      <c r="BF20" s="695"/>
      <c r="BG20" s="695"/>
      <c r="BH20" s="731"/>
      <c r="BI20" s="866"/>
      <c r="BJ20" s="867"/>
      <c r="BK20" s="867"/>
      <c r="BL20" s="766"/>
    </row>
    <row r="21" spans="4:64" ht="7.5" customHeight="1">
      <c r="D21" s="69"/>
      <c r="E21" s="241"/>
      <c r="F21" s="422"/>
      <c r="G21" s="671"/>
      <c r="H21" s="672"/>
      <c r="I21" s="672"/>
      <c r="J21" s="672"/>
      <c r="K21" s="672"/>
      <c r="L21" s="672"/>
      <c r="M21" s="672"/>
      <c r="N21" s="672"/>
      <c r="O21" s="673"/>
      <c r="P21" s="732" t="str">
        <f>P15</f>
        <v> 平成30年4月1日
 以降のもの</v>
      </c>
      <c r="Q21" s="733"/>
      <c r="R21" s="733"/>
      <c r="S21" s="733"/>
      <c r="T21" s="733"/>
      <c r="U21" s="733"/>
      <c r="V21" s="734"/>
      <c r="W21" s="738"/>
      <c r="X21" s="739"/>
      <c r="Y21" s="739"/>
      <c r="Z21" s="739"/>
      <c r="AA21" s="739"/>
      <c r="AB21" s="739"/>
      <c r="AC21" s="739"/>
      <c r="AD21" s="739"/>
      <c r="AE21" s="739"/>
      <c r="AG21" s="424">
        <v>19</v>
      </c>
      <c r="AH21" s="422"/>
      <c r="AI21" s="726"/>
      <c r="AJ21" s="564">
        <f>IF(W22=0,"",TRUNC(SUMIF('報告書入力'!$C$14:$C$149,B22,'報告書入力'!$Y$14:$Y$149)/1000,0))</f>
      </c>
      <c r="AK21" s="565"/>
      <c r="AL21" s="565"/>
      <c r="AM21" s="565"/>
      <c r="AN21" s="565"/>
      <c r="AO21" s="565"/>
      <c r="AP21" s="566"/>
      <c r="AQ21" s="144"/>
      <c r="AR21" s="144"/>
      <c r="AS21" s="443">
        <f>D22</f>
        <v>11</v>
      </c>
      <c r="AT21" s="560"/>
      <c r="AU21" s="446"/>
      <c r="AV21" s="715"/>
      <c r="AW21" s="716"/>
      <c r="AX21" s="717"/>
      <c r="AY21" s="693">
        <f>IF(AJ21="","",TRUNC(AJ21*D22))</f>
      </c>
      <c r="AZ21" s="618"/>
      <c r="BA21" s="618"/>
      <c r="BB21" s="618"/>
      <c r="BC21" s="618"/>
      <c r="BD21" s="618"/>
      <c r="BE21" s="618"/>
      <c r="BF21" s="618"/>
      <c r="BG21" s="618"/>
      <c r="BH21" s="141"/>
      <c r="BI21" s="866"/>
      <c r="BJ21" s="867"/>
      <c r="BK21" s="867"/>
      <c r="BL21" s="766"/>
    </row>
    <row r="22" spans="2:64" ht="10.5" customHeight="1">
      <c r="B22" s="69">
        <f>E17*10+3</f>
        <v>323</v>
      </c>
      <c r="C22" s="69">
        <f>AG21</f>
        <v>19</v>
      </c>
      <c r="D22" s="69">
        <v>11</v>
      </c>
      <c r="E22" s="699"/>
      <c r="F22" s="559"/>
      <c r="G22" s="674"/>
      <c r="H22" s="675"/>
      <c r="I22" s="675"/>
      <c r="J22" s="675"/>
      <c r="K22" s="675"/>
      <c r="L22" s="675"/>
      <c r="M22" s="675"/>
      <c r="N22" s="675"/>
      <c r="O22" s="676"/>
      <c r="P22" s="735"/>
      <c r="Q22" s="736"/>
      <c r="R22" s="736"/>
      <c r="S22" s="736"/>
      <c r="T22" s="736"/>
      <c r="U22" s="736"/>
      <c r="V22" s="737"/>
      <c r="W22" s="696">
        <f>SUMIF('報告書入力'!$C$15:$C$149,B22,'報告書入力'!$W$15:$W$149)</f>
        <v>0</v>
      </c>
      <c r="X22" s="697"/>
      <c r="Y22" s="697"/>
      <c r="Z22" s="697"/>
      <c r="AA22" s="697"/>
      <c r="AB22" s="697"/>
      <c r="AC22" s="697"/>
      <c r="AD22" s="697"/>
      <c r="AE22" s="697"/>
      <c r="AF22" s="145"/>
      <c r="AG22" s="557"/>
      <c r="AH22" s="559"/>
      <c r="AI22" s="727"/>
      <c r="AJ22" s="567"/>
      <c r="AK22" s="568"/>
      <c r="AL22" s="568"/>
      <c r="AM22" s="568"/>
      <c r="AN22" s="568"/>
      <c r="AO22" s="568"/>
      <c r="AP22" s="569"/>
      <c r="AQ22" s="722"/>
      <c r="AR22" s="723"/>
      <c r="AS22" s="557"/>
      <c r="AT22" s="558"/>
      <c r="AU22" s="559"/>
      <c r="AV22" s="718"/>
      <c r="AW22" s="719"/>
      <c r="AX22" s="720"/>
      <c r="AY22" s="694"/>
      <c r="AZ22" s="695"/>
      <c r="BA22" s="695"/>
      <c r="BB22" s="695"/>
      <c r="BC22" s="695"/>
      <c r="BD22" s="695"/>
      <c r="BE22" s="695"/>
      <c r="BF22" s="695"/>
      <c r="BG22" s="695"/>
      <c r="BH22" s="146"/>
      <c r="BI22" s="866"/>
      <c r="BJ22" s="867"/>
      <c r="BK22" s="867"/>
      <c r="BL22" s="766"/>
    </row>
    <row r="23" spans="4:64" ht="7.5" customHeight="1">
      <c r="D23" s="69"/>
      <c r="E23" s="698">
        <v>33</v>
      </c>
      <c r="F23" s="446"/>
      <c r="G23" s="668" t="s">
        <v>102</v>
      </c>
      <c r="H23" s="669"/>
      <c r="I23" s="669"/>
      <c r="J23" s="669"/>
      <c r="K23" s="669"/>
      <c r="L23" s="669"/>
      <c r="M23" s="669"/>
      <c r="N23" s="669"/>
      <c r="O23" s="670"/>
      <c r="P23" s="732" t="str">
        <f>P17</f>
        <v> 平成27年3月31日
 以前のもの</v>
      </c>
      <c r="Q23" s="733"/>
      <c r="R23" s="733"/>
      <c r="S23" s="733"/>
      <c r="T23" s="733"/>
      <c r="U23" s="733"/>
      <c r="V23" s="734"/>
      <c r="W23" s="738"/>
      <c r="X23" s="739"/>
      <c r="Y23" s="739"/>
      <c r="Z23" s="739"/>
      <c r="AA23" s="739"/>
      <c r="AB23" s="739"/>
      <c r="AC23" s="739"/>
      <c r="AD23" s="739"/>
      <c r="AE23" s="739"/>
      <c r="AF23" s="724"/>
      <c r="AG23" s="443">
        <v>18</v>
      </c>
      <c r="AH23" s="446"/>
      <c r="AI23" s="726"/>
      <c r="AJ23" s="564">
        <f>IF(W24=0,"",TRUNC(SUMIF('報告書入力'!$C$14:$C$149,B24,'報告書入力'!$Y$14:$Y$149)/1000,0))</f>
      </c>
      <c r="AK23" s="565"/>
      <c r="AL23" s="565"/>
      <c r="AM23" s="565"/>
      <c r="AN23" s="565"/>
      <c r="AO23" s="565"/>
      <c r="AP23" s="566"/>
      <c r="AQ23" s="677"/>
      <c r="AR23" s="678"/>
      <c r="AS23" s="443">
        <f>D24</f>
        <v>10</v>
      </c>
      <c r="AT23" s="560"/>
      <c r="AU23" s="446"/>
      <c r="AV23" s="715"/>
      <c r="AW23" s="716"/>
      <c r="AX23" s="717"/>
      <c r="AY23" s="693">
        <f>IF(AJ23="","",TRUNC(AJ23*D24))</f>
      </c>
      <c r="AZ23" s="618"/>
      <c r="BA23" s="618"/>
      <c r="BB23" s="618"/>
      <c r="BC23" s="618"/>
      <c r="BD23" s="618"/>
      <c r="BE23" s="618"/>
      <c r="BF23" s="618"/>
      <c r="BG23" s="618"/>
      <c r="BH23" s="728"/>
      <c r="BI23" s="866"/>
      <c r="BJ23" s="867"/>
      <c r="BK23" s="867"/>
      <c r="BL23" s="766"/>
    </row>
    <row r="24" spans="2:64" ht="10.5" customHeight="1">
      <c r="B24" s="69">
        <f>E23*10+1</f>
        <v>331</v>
      </c>
      <c r="C24" s="69">
        <f>AG23</f>
        <v>18</v>
      </c>
      <c r="D24" s="69">
        <v>10</v>
      </c>
      <c r="E24" s="241"/>
      <c r="F24" s="422"/>
      <c r="G24" s="671"/>
      <c r="H24" s="672"/>
      <c r="I24" s="672"/>
      <c r="J24" s="672"/>
      <c r="K24" s="672"/>
      <c r="L24" s="672"/>
      <c r="M24" s="672"/>
      <c r="N24" s="672"/>
      <c r="O24" s="673"/>
      <c r="P24" s="735"/>
      <c r="Q24" s="736"/>
      <c r="R24" s="736"/>
      <c r="S24" s="736"/>
      <c r="T24" s="736"/>
      <c r="U24" s="736"/>
      <c r="V24" s="737"/>
      <c r="W24" s="696">
        <f>SUMIF('報告書入力'!$C$15:$C$149,B24,'報告書入力'!$W$15:$W$149)</f>
        <v>0</v>
      </c>
      <c r="X24" s="697"/>
      <c r="Y24" s="697"/>
      <c r="Z24" s="697"/>
      <c r="AA24" s="697"/>
      <c r="AB24" s="697"/>
      <c r="AC24" s="697"/>
      <c r="AD24" s="697"/>
      <c r="AE24" s="697"/>
      <c r="AF24" s="725"/>
      <c r="AG24" s="424"/>
      <c r="AH24" s="422"/>
      <c r="AI24" s="727"/>
      <c r="AJ24" s="567"/>
      <c r="AK24" s="568"/>
      <c r="AL24" s="568"/>
      <c r="AM24" s="568"/>
      <c r="AN24" s="568"/>
      <c r="AO24" s="568"/>
      <c r="AP24" s="569"/>
      <c r="AQ24" s="679"/>
      <c r="AR24" s="680"/>
      <c r="AS24" s="557"/>
      <c r="AT24" s="558"/>
      <c r="AU24" s="559"/>
      <c r="AV24" s="718"/>
      <c r="AW24" s="719"/>
      <c r="AX24" s="720"/>
      <c r="AY24" s="694"/>
      <c r="AZ24" s="695"/>
      <c r="BA24" s="695"/>
      <c r="BB24" s="695"/>
      <c r="BC24" s="695"/>
      <c r="BD24" s="695"/>
      <c r="BE24" s="695"/>
      <c r="BF24" s="695"/>
      <c r="BG24" s="695"/>
      <c r="BH24" s="729"/>
      <c r="BI24" s="866"/>
      <c r="BJ24" s="867"/>
      <c r="BK24" s="867"/>
      <c r="BL24" s="766"/>
    </row>
    <row r="25" spans="4:64" ht="7.5" customHeight="1">
      <c r="D25" s="69"/>
      <c r="E25" s="241"/>
      <c r="F25" s="422"/>
      <c r="G25" s="671"/>
      <c r="H25" s="672"/>
      <c r="I25" s="672"/>
      <c r="J25" s="672"/>
      <c r="K25" s="672"/>
      <c r="L25" s="672"/>
      <c r="M25" s="672"/>
      <c r="N25" s="672"/>
      <c r="O25" s="673"/>
      <c r="P25" s="732" t="str">
        <f>P19</f>
        <v> 平成30年3月31日
 以前のもの</v>
      </c>
      <c r="Q25" s="733"/>
      <c r="R25" s="733"/>
      <c r="S25" s="733"/>
      <c r="T25" s="733"/>
      <c r="U25" s="733"/>
      <c r="V25" s="734"/>
      <c r="W25" s="738"/>
      <c r="X25" s="739"/>
      <c r="Y25" s="739"/>
      <c r="Z25" s="739"/>
      <c r="AA25" s="739"/>
      <c r="AB25" s="739"/>
      <c r="AC25" s="739"/>
      <c r="AD25" s="739"/>
      <c r="AE25" s="739"/>
      <c r="AF25" s="139"/>
      <c r="AG25" s="443">
        <v>18</v>
      </c>
      <c r="AH25" s="446"/>
      <c r="AI25" s="726"/>
      <c r="AJ25" s="564">
        <f>IF(W26=0,"",TRUNC(SUMIF('報告書入力'!$C$14:$C$149,B26,'報告書入力'!$Y$14:$Y$149)/1000,0))</f>
      </c>
      <c r="AK25" s="565"/>
      <c r="AL25" s="565"/>
      <c r="AM25" s="565"/>
      <c r="AN25" s="565"/>
      <c r="AO25" s="565"/>
      <c r="AP25" s="566"/>
      <c r="AQ25" s="140"/>
      <c r="AR25" s="139"/>
      <c r="AS25" s="443">
        <f>D26</f>
        <v>9</v>
      </c>
      <c r="AT25" s="560"/>
      <c r="AU25" s="446"/>
      <c r="AV25" s="715"/>
      <c r="AW25" s="716"/>
      <c r="AX25" s="717"/>
      <c r="AY25" s="693">
        <f>IF(AJ25="","",TRUNC(AJ25*D26))</f>
      </c>
      <c r="AZ25" s="618"/>
      <c r="BA25" s="618"/>
      <c r="BB25" s="618"/>
      <c r="BC25" s="618"/>
      <c r="BD25" s="618"/>
      <c r="BE25" s="618"/>
      <c r="BF25" s="618"/>
      <c r="BG25" s="618"/>
      <c r="BH25" s="730"/>
      <c r="BI25" s="866"/>
      <c r="BJ25" s="867"/>
      <c r="BK25" s="867"/>
      <c r="BL25" s="766"/>
    </row>
    <row r="26" spans="2:64" ht="10.5" customHeight="1">
      <c r="B26" s="69">
        <f>E23*10+2</f>
        <v>332</v>
      </c>
      <c r="C26" s="69">
        <f>AG25</f>
        <v>18</v>
      </c>
      <c r="D26" s="69">
        <v>9</v>
      </c>
      <c r="E26" s="241"/>
      <c r="F26" s="422"/>
      <c r="G26" s="671"/>
      <c r="H26" s="672"/>
      <c r="I26" s="672"/>
      <c r="J26" s="672"/>
      <c r="K26" s="672"/>
      <c r="L26" s="672"/>
      <c r="M26" s="672"/>
      <c r="N26" s="672"/>
      <c r="O26" s="673"/>
      <c r="P26" s="735"/>
      <c r="Q26" s="736"/>
      <c r="R26" s="736"/>
      <c r="S26" s="736"/>
      <c r="T26" s="736"/>
      <c r="U26" s="736"/>
      <c r="V26" s="737"/>
      <c r="W26" s="696">
        <f>SUMIF('報告書入力'!$C$15:$C$149,B26,'報告書入力'!$W$15:$W$149)</f>
        <v>0</v>
      </c>
      <c r="X26" s="697"/>
      <c r="Y26" s="697"/>
      <c r="Z26" s="697"/>
      <c r="AA26" s="697"/>
      <c r="AB26" s="697"/>
      <c r="AC26" s="697"/>
      <c r="AD26" s="697"/>
      <c r="AE26" s="697"/>
      <c r="AF26" s="142"/>
      <c r="AG26" s="561"/>
      <c r="AH26" s="563"/>
      <c r="AI26" s="727"/>
      <c r="AJ26" s="567"/>
      <c r="AK26" s="568"/>
      <c r="AL26" s="568"/>
      <c r="AM26" s="568"/>
      <c r="AN26" s="568"/>
      <c r="AO26" s="568"/>
      <c r="AP26" s="569"/>
      <c r="AQ26" s="721"/>
      <c r="AR26" s="721"/>
      <c r="AS26" s="557"/>
      <c r="AT26" s="558"/>
      <c r="AU26" s="559"/>
      <c r="AV26" s="718"/>
      <c r="AW26" s="719"/>
      <c r="AX26" s="720"/>
      <c r="AY26" s="694"/>
      <c r="AZ26" s="695"/>
      <c r="BA26" s="695"/>
      <c r="BB26" s="695"/>
      <c r="BC26" s="695"/>
      <c r="BD26" s="695"/>
      <c r="BE26" s="695"/>
      <c r="BF26" s="695"/>
      <c r="BG26" s="695"/>
      <c r="BH26" s="731"/>
      <c r="BI26" s="866"/>
      <c r="BJ26" s="867"/>
      <c r="BK26" s="867"/>
      <c r="BL26" s="766"/>
    </row>
    <row r="27" spans="4:64" ht="7.5" customHeight="1">
      <c r="D27" s="69"/>
      <c r="E27" s="241"/>
      <c r="F27" s="422"/>
      <c r="G27" s="671"/>
      <c r="H27" s="672"/>
      <c r="I27" s="672"/>
      <c r="J27" s="672"/>
      <c r="K27" s="672"/>
      <c r="L27" s="672"/>
      <c r="M27" s="672"/>
      <c r="N27" s="672"/>
      <c r="O27" s="673"/>
      <c r="P27" s="732" t="str">
        <f>P21</f>
        <v> 平成30年4月1日
 以降のもの</v>
      </c>
      <c r="Q27" s="733"/>
      <c r="R27" s="733"/>
      <c r="S27" s="733"/>
      <c r="T27" s="733"/>
      <c r="U27" s="733"/>
      <c r="V27" s="734"/>
      <c r="W27" s="738"/>
      <c r="X27" s="739"/>
      <c r="Y27" s="739"/>
      <c r="Z27" s="739"/>
      <c r="AA27" s="739"/>
      <c r="AB27" s="739"/>
      <c r="AC27" s="739"/>
      <c r="AD27" s="739"/>
      <c r="AE27" s="739"/>
      <c r="AG27" s="424">
        <v>17</v>
      </c>
      <c r="AH27" s="422"/>
      <c r="AI27" s="726"/>
      <c r="AJ27" s="564">
        <f>IF(W28=0,"",TRUNC(SUMIF('報告書入力'!$C$14:$C$149,B28,'報告書入力'!$Y$14:$Y$149)/1000,0))</f>
      </c>
      <c r="AK27" s="565"/>
      <c r="AL27" s="565"/>
      <c r="AM27" s="565"/>
      <c r="AN27" s="565"/>
      <c r="AO27" s="565"/>
      <c r="AP27" s="566"/>
      <c r="AQ27" s="144"/>
      <c r="AR27" s="144"/>
      <c r="AS27" s="443">
        <f>D28</f>
        <v>9</v>
      </c>
      <c r="AT27" s="560"/>
      <c r="AU27" s="446"/>
      <c r="AV27" s="715"/>
      <c r="AW27" s="716"/>
      <c r="AX27" s="717"/>
      <c r="AY27" s="693">
        <f>IF(AJ27="","",TRUNC(AJ27*D28))</f>
      </c>
      <c r="AZ27" s="618"/>
      <c r="BA27" s="618"/>
      <c r="BB27" s="618"/>
      <c r="BC27" s="618"/>
      <c r="BD27" s="618"/>
      <c r="BE27" s="618"/>
      <c r="BF27" s="618"/>
      <c r="BG27" s="618"/>
      <c r="BH27" s="141"/>
      <c r="BI27" s="866"/>
      <c r="BJ27" s="867"/>
      <c r="BK27" s="867"/>
      <c r="BL27" s="766"/>
    </row>
    <row r="28" spans="2:64" ht="10.5" customHeight="1">
      <c r="B28" s="69">
        <f>E23*10+3</f>
        <v>333</v>
      </c>
      <c r="C28" s="69">
        <f>AG27</f>
        <v>17</v>
      </c>
      <c r="D28" s="69">
        <v>9</v>
      </c>
      <c r="E28" s="699"/>
      <c r="F28" s="559"/>
      <c r="G28" s="674"/>
      <c r="H28" s="675"/>
      <c r="I28" s="675"/>
      <c r="J28" s="675"/>
      <c r="K28" s="675"/>
      <c r="L28" s="675"/>
      <c r="M28" s="675"/>
      <c r="N28" s="675"/>
      <c r="O28" s="676"/>
      <c r="P28" s="735"/>
      <c r="Q28" s="736"/>
      <c r="R28" s="736"/>
      <c r="S28" s="736"/>
      <c r="T28" s="736"/>
      <c r="U28" s="736"/>
      <c r="V28" s="737"/>
      <c r="W28" s="696">
        <f>SUMIF('報告書入力'!$C$15:$C$149,B28,'報告書入力'!$W$15:$W$149)</f>
        <v>0</v>
      </c>
      <c r="X28" s="697"/>
      <c r="Y28" s="697"/>
      <c r="Z28" s="697"/>
      <c r="AA28" s="697"/>
      <c r="AB28" s="697"/>
      <c r="AC28" s="697"/>
      <c r="AD28" s="697"/>
      <c r="AE28" s="697"/>
      <c r="AF28" s="145"/>
      <c r="AG28" s="557"/>
      <c r="AH28" s="559"/>
      <c r="AI28" s="727"/>
      <c r="AJ28" s="567"/>
      <c r="AK28" s="568"/>
      <c r="AL28" s="568"/>
      <c r="AM28" s="568"/>
      <c r="AN28" s="568"/>
      <c r="AO28" s="568"/>
      <c r="AP28" s="569"/>
      <c r="AQ28" s="722"/>
      <c r="AR28" s="723"/>
      <c r="AS28" s="557"/>
      <c r="AT28" s="558"/>
      <c r="AU28" s="559"/>
      <c r="AV28" s="718"/>
      <c r="AW28" s="719"/>
      <c r="AX28" s="720"/>
      <c r="AY28" s="694"/>
      <c r="AZ28" s="695"/>
      <c r="BA28" s="695"/>
      <c r="BB28" s="695"/>
      <c r="BC28" s="695"/>
      <c r="BD28" s="695"/>
      <c r="BE28" s="695"/>
      <c r="BF28" s="695"/>
      <c r="BG28" s="695"/>
      <c r="BH28" s="146"/>
      <c r="BI28" s="866"/>
      <c r="BJ28" s="867"/>
      <c r="BK28" s="867"/>
      <c r="BL28" s="766"/>
    </row>
    <row r="29" spans="4:64" ht="7.5" customHeight="1">
      <c r="D29" s="69"/>
      <c r="E29" s="698">
        <v>34</v>
      </c>
      <c r="F29" s="446"/>
      <c r="G29" s="757" t="s">
        <v>103</v>
      </c>
      <c r="H29" s="758"/>
      <c r="I29" s="758"/>
      <c r="J29" s="758"/>
      <c r="K29" s="758"/>
      <c r="L29" s="758"/>
      <c r="M29" s="758"/>
      <c r="N29" s="758"/>
      <c r="O29" s="759"/>
      <c r="P29" s="732" t="str">
        <f>P23</f>
        <v> 平成27年3月31日
 以前のもの</v>
      </c>
      <c r="Q29" s="733"/>
      <c r="R29" s="733"/>
      <c r="S29" s="733"/>
      <c r="T29" s="733"/>
      <c r="U29" s="733"/>
      <c r="V29" s="734"/>
      <c r="W29" s="738"/>
      <c r="X29" s="739"/>
      <c r="Y29" s="739"/>
      <c r="Z29" s="739"/>
      <c r="AA29" s="739"/>
      <c r="AB29" s="739"/>
      <c r="AC29" s="739"/>
      <c r="AD29" s="739"/>
      <c r="AE29" s="739"/>
      <c r="AF29" s="724"/>
      <c r="AG29" s="443">
        <v>23</v>
      </c>
      <c r="AH29" s="446"/>
      <c r="AI29" s="726"/>
      <c r="AJ29" s="564">
        <f>IF(W30=0,"",TRUNC(SUMIF('報告書入力'!$C$14:$C$149,B30,'報告書入力'!$Y$14:$Y$149)/1000,0))</f>
      </c>
      <c r="AK29" s="565"/>
      <c r="AL29" s="565"/>
      <c r="AM29" s="565"/>
      <c r="AN29" s="565"/>
      <c r="AO29" s="565"/>
      <c r="AP29" s="566"/>
      <c r="AQ29" s="677"/>
      <c r="AR29" s="678"/>
      <c r="AS29" s="443">
        <f>D30</f>
        <v>17</v>
      </c>
      <c r="AT29" s="560"/>
      <c r="AU29" s="446"/>
      <c r="AV29" s="715"/>
      <c r="AW29" s="716"/>
      <c r="AX29" s="717"/>
      <c r="AY29" s="693">
        <f>IF(AJ29="","",TRUNC(AJ29*D30))</f>
      </c>
      <c r="AZ29" s="618"/>
      <c r="BA29" s="618"/>
      <c r="BB29" s="618"/>
      <c r="BC29" s="618"/>
      <c r="BD29" s="618"/>
      <c r="BE29" s="618"/>
      <c r="BF29" s="618"/>
      <c r="BG29" s="618"/>
      <c r="BH29" s="728"/>
      <c r="BI29" s="866"/>
      <c r="BJ29" s="867"/>
      <c r="BK29" s="867"/>
      <c r="BL29" s="766"/>
    </row>
    <row r="30" spans="2:64" ht="10.5" customHeight="1">
      <c r="B30" s="69">
        <f>E29*10+1</f>
        <v>341</v>
      </c>
      <c r="C30" s="69">
        <f>AG29</f>
        <v>23</v>
      </c>
      <c r="D30" s="69">
        <v>17</v>
      </c>
      <c r="E30" s="241"/>
      <c r="F30" s="422"/>
      <c r="G30" s="760"/>
      <c r="H30" s="761"/>
      <c r="I30" s="761"/>
      <c r="J30" s="761"/>
      <c r="K30" s="761"/>
      <c r="L30" s="761"/>
      <c r="M30" s="761"/>
      <c r="N30" s="761"/>
      <c r="O30" s="762"/>
      <c r="P30" s="735"/>
      <c r="Q30" s="736"/>
      <c r="R30" s="736"/>
      <c r="S30" s="736"/>
      <c r="T30" s="736"/>
      <c r="U30" s="736"/>
      <c r="V30" s="737"/>
      <c r="W30" s="696">
        <f>SUMIF('報告書入力'!$C$15:$C$149,B30,'報告書入力'!$W$15:$W$149)</f>
        <v>0</v>
      </c>
      <c r="X30" s="697"/>
      <c r="Y30" s="697"/>
      <c r="Z30" s="697"/>
      <c r="AA30" s="697"/>
      <c r="AB30" s="697"/>
      <c r="AC30" s="697"/>
      <c r="AD30" s="697"/>
      <c r="AE30" s="697"/>
      <c r="AF30" s="725"/>
      <c r="AG30" s="424"/>
      <c r="AH30" s="422"/>
      <c r="AI30" s="727"/>
      <c r="AJ30" s="567"/>
      <c r="AK30" s="568"/>
      <c r="AL30" s="568"/>
      <c r="AM30" s="568"/>
      <c r="AN30" s="568"/>
      <c r="AO30" s="568"/>
      <c r="AP30" s="569"/>
      <c r="AQ30" s="679"/>
      <c r="AR30" s="680"/>
      <c r="AS30" s="557"/>
      <c r="AT30" s="558"/>
      <c r="AU30" s="559"/>
      <c r="AV30" s="718"/>
      <c r="AW30" s="719"/>
      <c r="AX30" s="720"/>
      <c r="AY30" s="694"/>
      <c r="AZ30" s="695"/>
      <c r="BA30" s="695"/>
      <c r="BB30" s="695"/>
      <c r="BC30" s="695"/>
      <c r="BD30" s="695"/>
      <c r="BE30" s="695"/>
      <c r="BF30" s="695"/>
      <c r="BG30" s="695"/>
      <c r="BH30" s="729"/>
      <c r="BI30" s="866"/>
      <c r="BJ30" s="867"/>
      <c r="BK30" s="867"/>
      <c r="BL30" s="766"/>
    </row>
    <row r="31" spans="4:64" ht="7.5" customHeight="1">
      <c r="D31" s="69"/>
      <c r="E31" s="241"/>
      <c r="F31" s="422"/>
      <c r="G31" s="760"/>
      <c r="H31" s="761"/>
      <c r="I31" s="761"/>
      <c r="J31" s="761"/>
      <c r="K31" s="761"/>
      <c r="L31" s="761"/>
      <c r="M31" s="761"/>
      <c r="N31" s="761"/>
      <c r="O31" s="762"/>
      <c r="P31" s="732" t="str">
        <f>P25</f>
        <v> 平成30年3月31日
 以前のもの</v>
      </c>
      <c r="Q31" s="733"/>
      <c r="R31" s="733"/>
      <c r="S31" s="733"/>
      <c r="T31" s="733"/>
      <c r="U31" s="733"/>
      <c r="V31" s="734"/>
      <c r="W31" s="738"/>
      <c r="X31" s="739"/>
      <c r="Y31" s="739"/>
      <c r="Z31" s="739"/>
      <c r="AA31" s="739"/>
      <c r="AB31" s="739"/>
      <c r="AC31" s="739"/>
      <c r="AD31" s="739"/>
      <c r="AE31" s="739"/>
      <c r="AF31" s="139"/>
      <c r="AG31" s="443">
        <v>25</v>
      </c>
      <c r="AH31" s="446"/>
      <c r="AI31" s="726"/>
      <c r="AJ31" s="564">
        <f>IF(W32=0,"",TRUNC(SUMIF('報告書入力'!$C$14:$C$149,B32,'報告書入力'!$Y$14:$Y$149)/1000,0))</f>
      </c>
      <c r="AK31" s="565"/>
      <c r="AL31" s="565"/>
      <c r="AM31" s="565"/>
      <c r="AN31" s="565"/>
      <c r="AO31" s="565"/>
      <c r="AP31" s="566"/>
      <c r="AQ31" s="140"/>
      <c r="AR31" s="139"/>
      <c r="AS31" s="443">
        <f>D32</f>
        <v>9.5</v>
      </c>
      <c r="AT31" s="560"/>
      <c r="AU31" s="446"/>
      <c r="AV31" s="715"/>
      <c r="AW31" s="716"/>
      <c r="AX31" s="717"/>
      <c r="AY31" s="693">
        <f>IF(AJ31="","",TRUNC(AJ31*D32))</f>
      </c>
      <c r="AZ31" s="618"/>
      <c r="BA31" s="618"/>
      <c r="BB31" s="618"/>
      <c r="BC31" s="618"/>
      <c r="BD31" s="618"/>
      <c r="BE31" s="618"/>
      <c r="BF31" s="618"/>
      <c r="BG31" s="618"/>
      <c r="BH31" s="730"/>
      <c r="BI31" s="866"/>
      <c r="BJ31" s="867"/>
      <c r="BK31" s="867"/>
      <c r="BL31" s="766"/>
    </row>
    <row r="32" spans="2:64" ht="10.5" customHeight="1">
      <c r="B32" s="69">
        <f>E29*10+2</f>
        <v>342</v>
      </c>
      <c r="C32" s="69">
        <f>AG31</f>
        <v>25</v>
      </c>
      <c r="D32" s="69">
        <v>9.5</v>
      </c>
      <c r="E32" s="241"/>
      <c r="F32" s="422"/>
      <c r="G32" s="760"/>
      <c r="H32" s="761"/>
      <c r="I32" s="761"/>
      <c r="J32" s="761"/>
      <c r="K32" s="761"/>
      <c r="L32" s="761"/>
      <c r="M32" s="761"/>
      <c r="N32" s="761"/>
      <c r="O32" s="762"/>
      <c r="P32" s="735"/>
      <c r="Q32" s="736"/>
      <c r="R32" s="736"/>
      <c r="S32" s="736"/>
      <c r="T32" s="736"/>
      <c r="U32" s="736"/>
      <c r="V32" s="737"/>
      <c r="W32" s="696">
        <f>SUMIF('報告書入力'!$C$15:$C$149,B32,'報告書入力'!$W$15:$W$149)</f>
        <v>0</v>
      </c>
      <c r="X32" s="697"/>
      <c r="Y32" s="697"/>
      <c r="Z32" s="697"/>
      <c r="AA32" s="697"/>
      <c r="AB32" s="697"/>
      <c r="AC32" s="697"/>
      <c r="AD32" s="697"/>
      <c r="AE32" s="697"/>
      <c r="AF32" s="142"/>
      <c r="AG32" s="557"/>
      <c r="AH32" s="559"/>
      <c r="AI32" s="727"/>
      <c r="AJ32" s="567"/>
      <c r="AK32" s="568"/>
      <c r="AL32" s="568"/>
      <c r="AM32" s="568"/>
      <c r="AN32" s="568"/>
      <c r="AO32" s="568"/>
      <c r="AP32" s="569"/>
      <c r="AQ32" s="721"/>
      <c r="AR32" s="721"/>
      <c r="AS32" s="557"/>
      <c r="AT32" s="558"/>
      <c r="AU32" s="559"/>
      <c r="AV32" s="718"/>
      <c r="AW32" s="719"/>
      <c r="AX32" s="720"/>
      <c r="AY32" s="694"/>
      <c r="AZ32" s="695"/>
      <c r="BA32" s="695"/>
      <c r="BB32" s="695"/>
      <c r="BC32" s="695"/>
      <c r="BD32" s="695"/>
      <c r="BE32" s="695"/>
      <c r="BF32" s="695"/>
      <c r="BG32" s="695"/>
      <c r="BH32" s="731"/>
      <c r="BI32" s="866"/>
      <c r="BJ32" s="867"/>
      <c r="BK32" s="867"/>
      <c r="BL32" s="766"/>
    </row>
    <row r="33" spans="4:64" ht="7.5" customHeight="1">
      <c r="D33" s="69"/>
      <c r="E33" s="241"/>
      <c r="F33" s="422"/>
      <c r="G33" s="760"/>
      <c r="H33" s="761"/>
      <c r="I33" s="761"/>
      <c r="J33" s="761"/>
      <c r="K33" s="761"/>
      <c r="L33" s="761"/>
      <c r="M33" s="761"/>
      <c r="N33" s="761"/>
      <c r="O33" s="762"/>
      <c r="P33" s="732" t="str">
        <f>P27</f>
        <v> 平成30年4月1日
 以降のもの</v>
      </c>
      <c r="Q33" s="733"/>
      <c r="R33" s="733"/>
      <c r="S33" s="733"/>
      <c r="T33" s="733"/>
      <c r="U33" s="733"/>
      <c r="V33" s="734"/>
      <c r="W33" s="738"/>
      <c r="X33" s="739"/>
      <c r="Y33" s="739"/>
      <c r="Z33" s="739"/>
      <c r="AA33" s="739"/>
      <c r="AB33" s="739"/>
      <c r="AC33" s="739"/>
      <c r="AD33" s="739"/>
      <c r="AE33" s="739"/>
      <c r="AG33" s="443">
        <v>24</v>
      </c>
      <c r="AH33" s="748"/>
      <c r="AI33" s="726"/>
      <c r="AJ33" s="564">
        <f>IF(W34=0,"",TRUNC(SUMIF('報告書入力'!$C$14:$C$149,B34,'報告書入力'!$Y$14:$Y$149)/1000,0))</f>
      </c>
      <c r="AK33" s="565"/>
      <c r="AL33" s="565"/>
      <c r="AM33" s="565"/>
      <c r="AN33" s="565"/>
      <c r="AO33" s="565"/>
      <c r="AP33" s="566"/>
      <c r="AQ33" s="144"/>
      <c r="AR33" s="144"/>
      <c r="AS33" s="443">
        <f>D34</f>
        <v>9</v>
      </c>
      <c r="AT33" s="560"/>
      <c r="AU33" s="446"/>
      <c r="AV33" s="715"/>
      <c r="AW33" s="716"/>
      <c r="AX33" s="717"/>
      <c r="AY33" s="693">
        <f>IF(AJ33="","",TRUNC(AJ33*D34))</f>
      </c>
      <c r="AZ33" s="618"/>
      <c r="BA33" s="618"/>
      <c r="BB33" s="618"/>
      <c r="BC33" s="618"/>
      <c r="BD33" s="618"/>
      <c r="BE33" s="618"/>
      <c r="BF33" s="618"/>
      <c r="BG33" s="618"/>
      <c r="BH33" s="141"/>
      <c r="BI33" s="866"/>
      <c r="BJ33" s="867"/>
      <c r="BK33" s="867"/>
      <c r="BL33" s="766"/>
    </row>
    <row r="34" spans="2:64" ht="10.5" customHeight="1">
      <c r="B34" s="69">
        <f>E29*10+3</f>
        <v>343</v>
      </c>
      <c r="C34" s="69">
        <f>AG33</f>
        <v>24</v>
      </c>
      <c r="D34" s="69">
        <v>9</v>
      </c>
      <c r="E34" s="699"/>
      <c r="F34" s="559"/>
      <c r="G34" s="763"/>
      <c r="H34" s="764"/>
      <c r="I34" s="764"/>
      <c r="J34" s="764"/>
      <c r="K34" s="764"/>
      <c r="L34" s="764"/>
      <c r="M34" s="764"/>
      <c r="N34" s="764"/>
      <c r="O34" s="765"/>
      <c r="P34" s="735"/>
      <c r="Q34" s="736"/>
      <c r="R34" s="736"/>
      <c r="S34" s="736"/>
      <c r="T34" s="736"/>
      <c r="U34" s="736"/>
      <c r="V34" s="737"/>
      <c r="W34" s="696">
        <f>SUMIF('報告書入力'!$C$15:$C$149,B34,'報告書入力'!$W$15:$W$149)</f>
        <v>0</v>
      </c>
      <c r="X34" s="697"/>
      <c r="Y34" s="697"/>
      <c r="Z34" s="697"/>
      <c r="AA34" s="697"/>
      <c r="AB34" s="697"/>
      <c r="AC34" s="697"/>
      <c r="AD34" s="697"/>
      <c r="AE34" s="697"/>
      <c r="AF34" s="145"/>
      <c r="AG34" s="751"/>
      <c r="AH34" s="753"/>
      <c r="AI34" s="727"/>
      <c r="AJ34" s="567"/>
      <c r="AK34" s="568"/>
      <c r="AL34" s="568"/>
      <c r="AM34" s="568"/>
      <c r="AN34" s="568"/>
      <c r="AO34" s="568"/>
      <c r="AP34" s="569"/>
      <c r="AQ34" s="722"/>
      <c r="AR34" s="723"/>
      <c r="AS34" s="557"/>
      <c r="AT34" s="558"/>
      <c r="AU34" s="559"/>
      <c r="AV34" s="718"/>
      <c r="AW34" s="719"/>
      <c r="AX34" s="720"/>
      <c r="AY34" s="694"/>
      <c r="AZ34" s="695"/>
      <c r="BA34" s="695"/>
      <c r="BB34" s="695"/>
      <c r="BC34" s="695"/>
      <c r="BD34" s="695"/>
      <c r="BE34" s="695"/>
      <c r="BF34" s="695"/>
      <c r="BG34" s="695"/>
      <c r="BH34" s="146"/>
      <c r="BI34" s="866"/>
      <c r="BJ34" s="867"/>
      <c r="BK34" s="867"/>
      <c r="BL34" s="766"/>
    </row>
    <row r="35" spans="4:64" ht="7.5" customHeight="1">
      <c r="D35" s="69"/>
      <c r="E35" s="698">
        <v>35</v>
      </c>
      <c r="F35" s="446"/>
      <c r="G35" s="668" t="s">
        <v>104</v>
      </c>
      <c r="H35" s="669"/>
      <c r="I35" s="669"/>
      <c r="J35" s="669"/>
      <c r="K35" s="669"/>
      <c r="L35" s="669"/>
      <c r="M35" s="669"/>
      <c r="N35" s="669"/>
      <c r="O35" s="670"/>
      <c r="P35" s="732" t="str">
        <f>P29</f>
        <v> 平成27年3月31日
 以前のもの</v>
      </c>
      <c r="Q35" s="733"/>
      <c r="R35" s="733"/>
      <c r="S35" s="733"/>
      <c r="T35" s="733"/>
      <c r="U35" s="733"/>
      <c r="V35" s="734"/>
      <c r="W35" s="738"/>
      <c r="X35" s="739"/>
      <c r="Y35" s="739"/>
      <c r="Z35" s="739"/>
      <c r="AA35" s="739"/>
      <c r="AB35" s="739"/>
      <c r="AC35" s="739"/>
      <c r="AD35" s="739"/>
      <c r="AE35" s="739"/>
      <c r="AF35" s="724"/>
      <c r="AG35" s="443">
        <v>21</v>
      </c>
      <c r="AH35" s="446"/>
      <c r="AI35" s="726"/>
      <c r="AJ35" s="564">
        <f>IF(W36=0,"",TRUNC(SUMIF('報告書入力'!$C$14:$C$149,B36,'報告書入力'!$Y$14:$Y$149)/1000,0))</f>
      </c>
      <c r="AK35" s="565"/>
      <c r="AL35" s="565"/>
      <c r="AM35" s="565"/>
      <c r="AN35" s="565"/>
      <c r="AO35" s="565"/>
      <c r="AP35" s="566"/>
      <c r="AQ35" s="677"/>
      <c r="AR35" s="678"/>
      <c r="AS35" s="443">
        <f>D36</f>
        <v>13</v>
      </c>
      <c r="AT35" s="560"/>
      <c r="AU35" s="446"/>
      <c r="AV35" s="715"/>
      <c r="AW35" s="716"/>
      <c r="AX35" s="717"/>
      <c r="AY35" s="693">
        <f>IF(AJ35="","",TRUNC(AJ35*D36))</f>
      </c>
      <c r="AZ35" s="618"/>
      <c r="BA35" s="618"/>
      <c r="BB35" s="618"/>
      <c r="BC35" s="618"/>
      <c r="BD35" s="618"/>
      <c r="BE35" s="618"/>
      <c r="BF35" s="618"/>
      <c r="BG35" s="618"/>
      <c r="BH35" s="728"/>
      <c r="BI35" s="866"/>
      <c r="BJ35" s="867"/>
      <c r="BK35" s="867"/>
      <c r="BL35" s="766"/>
    </row>
    <row r="36" spans="2:64" ht="10.5" customHeight="1">
      <c r="B36" s="69">
        <f>E35*10+1</f>
        <v>351</v>
      </c>
      <c r="C36" s="69">
        <f>AG35</f>
        <v>21</v>
      </c>
      <c r="D36" s="69">
        <v>13</v>
      </c>
      <c r="E36" s="241"/>
      <c r="F36" s="422"/>
      <c r="G36" s="671"/>
      <c r="H36" s="672"/>
      <c r="I36" s="672"/>
      <c r="J36" s="672"/>
      <c r="K36" s="672"/>
      <c r="L36" s="672"/>
      <c r="M36" s="672"/>
      <c r="N36" s="672"/>
      <c r="O36" s="673"/>
      <c r="P36" s="735"/>
      <c r="Q36" s="736"/>
      <c r="R36" s="736"/>
      <c r="S36" s="736"/>
      <c r="T36" s="736"/>
      <c r="U36" s="736"/>
      <c r="V36" s="737"/>
      <c r="W36" s="696">
        <f>SUMIF('報告書入力'!$C$15:$C$149,B36,'報告書入力'!$W$15:$W$149)</f>
        <v>0</v>
      </c>
      <c r="X36" s="697"/>
      <c r="Y36" s="697"/>
      <c r="Z36" s="697"/>
      <c r="AA36" s="697"/>
      <c r="AB36" s="697"/>
      <c r="AC36" s="697"/>
      <c r="AD36" s="697"/>
      <c r="AE36" s="697"/>
      <c r="AF36" s="725"/>
      <c r="AG36" s="561"/>
      <c r="AH36" s="563"/>
      <c r="AI36" s="727"/>
      <c r="AJ36" s="567"/>
      <c r="AK36" s="568"/>
      <c r="AL36" s="568"/>
      <c r="AM36" s="568"/>
      <c r="AN36" s="568"/>
      <c r="AO36" s="568"/>
      <c r="AP36" s="569"/>
      <c r="AQ36" s="679"/>
      <c r="AR36" s="680"/>
      <c r="AS36" s="561"/>
      <c r="AT36" s="562"/>
      <c r="AU36" s="563"/>
      <c r="AV36" s="718"/>
      <c r="AW36" s="719"/>
      <c r="AX36" s="720"/>
      <c r="AY36" s="694"/>
      <c r="AZ36" s="695"/>
      <c r="BA36" s="695"/>
      <c r="BB36" s="695"/>
      <c r="BC36" s="695"/>
      <c r="BD36" s="695"/>
      <c r="BE36" s="695"/>
      <c r="BF36" s="695"/>
      <c r="BG36" s="695"/>
      <c r="BH36" s="729"/>
      <c r="BI36" s="866"/>
      <c r="BJ36" s="867"/>
      <c r="BK36" s="867"/>
      <c r="BL36" s="766"/>
    </row>
    <row r="37" spans="4:64" ht="7.5" customHeight="1">
      <c r="D37" s="69"/>
      <c r="E37" s="241"/>
      <c r="F37" s="422"/>
      <c r="G37" s="671"/>
      <c r="H37" s="672"/>
      <c r="I37" s="672"/>
      <c r="J37" s="672"/>
      <c r="K37" s="672"/>
      <c r="L37" s="672"/>
      <c r="M37" s="672"/>
      <c r="N37" s="672"/>
      <c r="O37" s="673"/>
      <c r="P37" s="732" t="str">
        <f>P31</f>
        <v> 平成30年3月31日
 以前のもの</v>
      </c>
      <c r="Q37" s="733"/>
      <c r="R37" s="733"/>
      <c r="S37" s="733"/>
      <c r="T37" s="733"/>
      <c r="U37" s="733"/>
      <c r="V37" s="734"/>
      <c r="W37" s="738"/>
      <c r="X37" s="739"/>
      <c r="Y37" s="739"/>
      <c r="Z37" s="739"/>
      <c r="AA37" s="739"/>
      <c r="AB37" s="739"/>
      <c r="AC37" s="739"/>
      <c r="AD37" s="739"/>
      <c r="AE37" s="739"/>
      <c r="AF37" s="139"/>
      <c r="AG37" s="424">
        <v>23</v>
      </c>
      <c r="AH37" s="422"/>
      <c r="AI37" s="726"/>
      <c r="AJ37" s="564">
        <f>IF(W38=0,"",TRUNC(SUMIF('報告書入力'!$C$14:$C$149,B38,'報告書入力'!$Y$14:$Y$149)/1000,0))</f>
      </c>
      <c r="AK37" s="565"/>
      <c r="AL37" s="565"/>
      <c r="AM37" s="565"/>
      <c r="AN37" s="565"/>
      <c r="AO37" s="565"/>
      <c r="AP37" s="566"/>
      <c r="AQ37" s="140"/>
      <c r="AR37" s="139"/>
      <c r="AS37" s="424">
        <f>D38</f>
        <v>11</v>
      </c>
      <c r="AT37" s="242"/>
      <c r="AU37" s="422"/>
      <c r="AV37" s="715"/>
      <c r="AW37" s="716"/>
      <c r="AX37" s="717"/>
      <c r="AY37" s="693">
        <f>IF(AJ37="","",TRUNC(AJ37*D38))</f>
      </c>
      <c r="AZ37" s="618"/>
      <c r="BA37" s="618"/>
      <c r="BB37" s="618"/>
      <c r="BC37" s="618"/>
      <c r="BD37" s="618"/>
      <c r="BE37" s="618"/>
      <c r="BF37" s="618"/>
      <c r="BG37" s="618"/>
      <c r="BH37" s="730"/>
      <c r="BI37" s="866"/>
      <c r="BJ37" s="867"/>
      <c r="BK37" s="867"/>
      <c r="BL37" s="766"/>
    </row>
    <row r="38" spans="2:64" ht="10.5" customHeight="1">
      <c r="B38" s="69">
        <f>E35*10+2</f>
        <v>352</v>
      </c>
      <c r="C38" s="69">
        <f>AG37</f>
        <v>23</v>
      </c>
      <c r="D38" s="69">
        <v>11</v>
      </c>
      <c r="E38" s="241"/>
      <c r="F38" s="422"/>
      <c r="G38" s="671"/>
      <c r="H38" s="672"/>
      <c r="I38" s="672"/>
      <c r="J38" s="672"/>
      <c r="K38" s="672"/>
      <c r="L38" s="672"/>
      <c r="M38" s="672"/>
      <c r="N38" s="672"/>
      <c r="O38" s="673"/>
      <c r="P38" s="735"/>
      <c r="Q38" s="736"/>
      <c r="R38" s="736"/>
      <c r="S38" s="736"/>
      <c r="T38" s="736"/>
      <c r="U38" s="736"/>
      <c r="V38" s="737"/>
      <c r="W38" s="696">
        <f>SUMIF('報告書入力'!$C$15:$C$149,B38,'報告書入力'!$W$15:$W$149)</f>
        <v>0</v>
      </c>
      <c r="X38" s="697"/>
      <c r="Y38" s="697"/>
      <c r="Z38" s="697"/>
      <c r="AA38" s="697"/>
      <c r="AB38" s="697"/>
      <c r="AC38" s="697"/>
      <c r="AD38" s="697"/>
      <c r="AE38" s="697"/>
      <c r="AF38" s="142"/>
      <c r="AG38" s="557"/>
      <c r="AH38" s="559"/>
      <c r="AI38" s="727"/>
      <c r="AJ38" s="567"/>
      <c r="AK38" s="568"/>
      <c r="AL38" s="568"/>
      <c r="AM38" s="568"/>
      <c r="AN38" s="568"/>
      <c r="AO38" s="568"/>
      <c r="AP38" s="569"/>
      <c r="AQ38" s="721"/>
      <c r="AR38" s="721"/>
      <c r="AS38" s="557"/>
      <c r="AT38" s="558"/>
      <c r="AU38" s="559"/>
      <c r="AV38" s="863"/>
      <c r="AW38" s="864"/>
      <c r="AX38" s="865"/>
      <c r="AY38" s="694"/>
      <c r="AZ38" s="695"/>
      <c r="BA38" s="695"/>
      <c r="BB38" s="695"/>
      <c r="BC38" s="695"/>
      <c r="BD38" s="695"/>
      <c r="BE38" s="695"/>
      <c r="BF38" s="695"/>
      <c r="BG38" s="695"/>
      <c r="BH38" s="731"/>
      <c r="BI38" s="866"/>
      <c r="BJ38" s="867"/>
      <c r="BK38" s="867"/>
      <c r="BL38" s="766"/>
    </row>
    <row r="39" spans="4:64" ht="7.5" customHeight="1">
      <c r="D39" s="69"/>
      <c r="E39" s="241"/>
      <c r="F39" s="422"/>
      <c r="G39" s="671"/>
      <c r="H39" s="672"/>
      <c r="I39" s="672"/>
      <c r="J39" s="672"/>
      <c r="K39" s="672"/>
      <c r="L39" s="672"/>
      <c r="M39" s="672"/>
      <c r="N39" s="672"/>
      <c r="O39" s="673"/>
      <c r="P39" s="732" t="str">
        <f>P33</f>
        <v> 平成30年4月1日
 以降のもの</v>
      </c>
      <c r="Q39" s="733"/>
      <c r="R39" s="733"/>
      <c r="S39" s="733"/>
      <c r="T39" s="733"/>
      <c r="U39" s="733"/>
      <c r="V39" s="734"/>
      <c r="W39" s="738"/>
      <c r="X39" s="739"/>
      <c r="Y39" s="739"/>
      <c r="Z39" s="739"/>
      <c r="AA39" s="739"/>
      <c r="AB39" s="739"/>
      <c r="AC39" s="739"/>
      <c r="AD39" s="739"/>
      <c r="AE39" s="739"/>
      <c r="AG39" s="443">
        <v>23</v>
      </c>
      <c r="AH39" s="446"/>
      <c r="AI39" s="726"/>
      <c r="AJ39" s="564">
        <f>IF(W40=0,"",TRUNC(SUMIF('報告書入力'!$C$14:$C$149,B40,'報告書入力'!$Y$14:$Y$149)/1000,0))</f>
      </c>
      <c r="AK39" s="565"/>
      <c r="AL39" s="565"/>
      <c r="AM39" s="565"/>
      <c r="AN39" s="565"/>
      <c r="AO39" s="565"/>
      <c r="AP39" s="566"/>
      <c r="AQ39" s="144"/>
      <c r="AR39" s="144"/>
      <c r="AS39" s="443">
        <f>D40</f>
        <v>9.5</v>
      </c>
      <c r="AT39" s="560"/>
      <c r="AU39" s="446"/>
      <c r="AV39" s="863"/>
      <c r="AW39" s="864"/>
      <c r="AX39" s="865"/>
      <c r="AY39" s="693">
        <f>IF(AJ39="","",TRUNC(AJ39*D40))</f>
      </c>
      <c r="AZ39" s="618"/>
      <c r="BA39" s="618"/>
      <c r="BB39" s="618"/>
      <c r="BC39" s="618"/>
      <c r="BD39" s="618"/>
      <c r="BE39" s="618"/>
      <c r="BF39" s="618"/>
      <c r="BG39" s="618"/>
      <c r="BH39" s="141"/>
      <c r="BI39" s="866"/>
      <c r="BJ39" s="867"/>
      <c r="BK39" s="867"/>
      <c r="BL39" s="766"/>
    </row>
    <row r="40" spans="2:64" ht="10.5" customHeight="1">
      <c r="B40" s="69">
        <f>E35*10+3</f>
        <v>353</v>
      </c>
      <c r="C40" s="69">
        <f>AG39</f>
        <v>23</v>
      </c>
      <c r="D40" s="69">
        <v>9.5</v>
      </c>
      <c r="E40" s="699"/>
      <c r="F40" s="559"/>
      <c r="G40" s="674"/>
      <c r="H40" s="675"/>
      <c r="I40" s="675"/>
      <c r="J40" s="675"/>
      <c r="K40" s="675"/>
      <c r="L40" s="675"/>
      <c r="M40" s="675"/>
      <c r="N40" s="675"/>
      <c r="O40" s="676"/>
      <c r="P40" s="735"/>
      <c r="Q40" s="736"/>
      <c r="R40" s="736"/>
      <c r="S40" s="736"/>
      <c r="T40" s="736"/>
      <c r="U40" s="736"/>
      <c r="V40" s="737"/>
      <c r="W40" s="696">
        <f>SUMIF('報告書入力'!$C$15:$C$149,B40,'報告書入力'!$W$15:$W$149)</f>
        <v>0</v>
      </c>
      <c r="X40" s="697"/>
      <c r="Y40" s="697"/>
      <c r="Z40" s="697"/>
      <c r="AA40" s="697"/>
      <c r="AB40" s="697"/>
      <c r="AC40" s="697"/>
      <c r="AD40" s="697"/>
      <c r="AE40" s="697"/>
      <c r="AF40" s="145"/>
      <c r="AG40" s="424"/>
      <c r="AH40" s="422"/>
      <c r="AI40" s="727"/>
      <c r="AJ40" s="567"/>
      <c r="AK40" s="568"/>
      <c r="AL40" s="568"/>
      <c r="AM40" s="568"/>
      <c r="AN40" s="568"/>
      <c r="AO40" s="568"/>
      <c r="AP40" s="569"/>
      <c r="AQ40" s="722"/>
      <c r="AR40" s="723"/>
      <c r="AS40" s="557"/>
      <c r="AT40" s="558"/>
      <c r="AU40" s="559"/>
      <c r="AV40" s="718"/>
      <c r="AW40" s="719"/>
      <c r="AX40" s="720"/>
      <c r="AY40" s="694"/>
      <c r="AZ40" s="695"/>
      <c r="BA40" s="695"/>
      <c r="BB40" s="695"/>
      <c r="BC40" s="695"/>
      <c r="BD40" s="695"/>
      <c r="BE40" s="695"/>
      <c r="BF40" s="695"/>
      <c r="BG40" s="695"/>
      <c r="BH40" s="146"/>
      <c r="BI40" s="866"/>
      <c r="BJ40" s="867"/>
      <c r="BK40" s="867"/>
      <c r="BL40" s="766"/>
    </row>
    <row r="41" spans="4:64" ht="7.5" customHeight="1">
      <c r="D41" s="69"/>
      <c r="E41" s="698">
        <v>38</v>
      </c>
      <c r="F41" s="446"/>
      <c r="G41" s="757" t="s">
        <v>105</v>
      </c>
      <c r="H41" s="758"/>
      <c r="I41" s="758"/>
      <c r="J41" s="758"/>
      <c r="K41" s="758"/>
      <c r="L41" s="758"/>
      <c r="M41" s="758"/>
      <c r="N41" s="758"/>
      <c r="O41" s="759"/>
      <c r="P41" s="732" t="str">
        <f>P35</f>
        <v> 平成27年3月31日
 以前のもの</v>
      </c>
      <c r="Q41" s="733"/>
      <c r="R41" s="733"/>
      <c r="S41" s="733"/>
      <c r="T41" s="733"/>
      <c r="U41" s="733"/>
      <c r="V41" s="734"/>
      <c r="W41" s="738"/>
      <c r="X41" s="739"/>
      <c r="Y41" s="739"/>
      <c r="Z41" s="739"/>
      <c r="AA41" s="739"/>
      <c r="AB41" s="739"/>
      <c r="AC41" s="739"/>
      <c r="AD41" s="739"/>
      <c r="AE41" s="739"/>
      <c r="AF41" s="724"/>
      <c r="AG41" s="443">
        <v>22</v>
      </c>
      <c r="AH41" s="446"/>
      <c r="AI41" s="726"/>
      <c r="AJ41" s="564">
        <f>IF(W42=0,"",TRUNC(SUMIF('報告書入力'!$C$14:$C$149,B42,'報告書入力'!$Y$14:$Y$149)/1000,0))</f>
      </c>
      <c r="AK41" s="565"/>
      <c r="AL41" s="565"/>
      <c r="AM41" s="565"/>
      <c r="AN41" s="565"/>
      <c r="AO41" s="565"/>
      <c r="AP41" s="566"/>
      <c r="AQ41" s="677"/>
      <c r="AR41" s="678"/>
      <c r="AS41" s="443">
        <f>D42</f>
        <v>15</v>
      </c>
      <c r="AT41" s="560"/>
      <c r="AU41" s="446"/>
      <c r="AV41" s="715"/>
      <c r="AW41" s="716"/>
      <c r="AX41" s="717"/>
      <c r="AY41" s="693">
        <f>IF(AJ41="","",TRUNC(AJ41*D42))</f>
      </c>
      <c r="AZ41" s="618"/>
      <c r="BA41" s="618"/>
      <c r="BB41" s="618"/>
      <c r="BC41" s="618"/>
      <c r="BD41" s="618"/>
      <c r="BE41" s="618"/>
      <c r="BF41" s="618"/>
      <c r="BG41" s="618"/>
      <c r="BH41" s="728"/>
      <c r="BI41" s="866"/>
      <c r="BJ41" s="867"/>
      <c r="BK41" s="867"/>
      <c r="BL41" s="766"/>
    </row>
    <row r="42" spans="2:64" ht="10.5" customHeight="1">
      <c r="B42" s="69">
        <f>E41*10+1</f>
        <v>381</v>
      </c>
      <c r="C42" s="69">
        <f>AG41</f>
        <v>22</v>
      </c>
      <c r="D42" s="69">
        <v>15</v>
      </c>
      <c r="E42" s="241"/>
      <c r="F42" s="422"/>
      <c r="G42" s="760"/>
      <c r="H42" s="761"/>
      <c r="I42" s="761"/>
      <c r="J42" s="761"/>
      <c r="K42" s="761"/>
      <c r="L42" s="761"/>
      <c r="M42" s="761"/>
      <c r="N42" s="761"/>
      <c r="O42" s="762"/>
      <c r="P42" s="735"/>
      <c r="Q42" s="736"/>
      <c r="R42" s="736"/>
      <c r="S42" s="736"/>
      <c r="T42" s="736"/>
      <c r="U42" s="736"/>
      <c r="V42" s="737"/>
      <c r="W42" s="696">
        <f>SUMIF('報告書入力'!$C$15:$C$149,B42,'報告書入力'!$W$15:$W$149)</f>
        <v>0</v>
      </c>
      <c r="X42" s="697"/>
      <c r="Y42" s="697"/>
      <c r="Z42" s="697"/>
      <c r="AA42" s="697"/>
      <c r="AB42" s="697"/>
      <c r="AC42" s="697"/>
      <c r="AD42" s="697"/>
      <c r="AE42" s="697"/>
      <c r="AF42" s="725"/>
      <c r="AG42" s="561"/>
      <c r="AH42" s="563"/>
      <c r="AI42" s="727"/>
      <c r="AJ42" s="567"/>
      <c r="AK42" s="568"/>
      <c r="AL42" s="568"/>
      <c r="AM42" s="568"/>
      <c r="AN42" s="568"/>
      <c r="AO42" s="568"/>
      <c r="AP42" s="569"/>
      <c r="AQ42" s="679"/>
      <c r="AR42" s="680"/>
      <c r="AS42" s="557"/>
      <c r="AT42" s="558"/>
      <c r="AU42" s="559"/>
      <c r="AV42" s="718"/>
      <c r="AW42" s="719"/>
      <c r="AX42" s="720"/>
      <c r="AY42" s="694"/>
      <c r="AZ42" s="695"/>
      <c r="BA42" s="695"/>
      <c r="BB42" s="695"/>
      <c r="BC42" s="695"/>
      <c r="BD42" s="695"/>
      <c r="BE42" s="695"/>
      <c r="BF42" s="695"/>
      <c r="BG42" s="695"/>
      <c r="BH42" s="729"/>
      <c r="BI42" s="866"/>
      <c r="BJ42" s="867"/>
      <c r="BK42" s="867"/>
      <c r="BL42" s="766"/>
    </row>
    <row r="43" spans="4:64" ht="7.5" customHeight="1">
      <c r="D43" s="69"/>
      <c r="E43" s="241"/>
      <c r="F43" s="422"/>
      <c r="G43" s="760"/>
      <c r="H43" s="761"/>
      <c r="I43" s="761"/>
      <c r="J43" s="761"/>
      <c r="K43" s="761"/>
      <c r="L43" s="761"/>
      <c r="M43" s="761"/>
      <c r="N43" s="761"/>
      <c r="O43" s="762"/>
      <c r="P43" s="732" t="str">
        <f>P37</f>
        <v> 平成30年3月31日
 以前のもの</v>
      </c>
      <c r="Q43" s="733"/>
      <c r="R43" s="733"/>
      <c r="S43" s="733"/>
      <c r="T43" s="733"/>
      <c r="U43" s="733"/>
      <c r="V43" s="734"/>
      <c r="W43" s="738"/>
      <c r="X43" s="739"/>
      <c r="Y43" s="739"/>
      <c r="Z43" s="739"/>
      <c r="AA43" s="739"/>
      <c r="AB43" s="739"/>
      <c r="AC43" s="739"/>
      <c r="AD43" s="739"/>
      <c r="AE43" s="739"/>
      <c r="AF43" s="139"/>
      <c r="AG43" s="424">
        <v>23</v>
      </c>
      <c r="AH43" s="422"/>
      <c r="AI43" s="726"/>
      <c r="AJ43" s="564">
        <f>IF(W44=0,"",TRUNC(SUMIF('報告書入力'!$C$14:$C$149,B44,'報告書入力'!$Y$14:$Y$149)/1000,0))</f>
      </c>
      <c r="AK43" s="565"/>
      <c r="AL43" s="565"/>
      <c r="AM43" s="565"/>
      <c r="AN43" s="565"/>
      <c r="AO43" s="565"/>
      <c r="AP43" s="566"/>
      <c r="AQ43" s="140"/>
      <c r="AR43" s="139"/>
      <c r="AS43" s="443">
        <f>D44</f>
        <v>15</v>
      </c>
      <c r="AT43" s="560"/>
      <c r="AU43" s="446"/>
      <c r="AV43" s="715"/>
      <c r="AW43" s="716"/>
      <c r="AX43" s="717"/>
      <c r="AY43" s="693">
        <f>IF(AJ43="","",TRUNC(AJ43*D44))</f>
      </c>
      <c r="AZ43" s="618"/>
      <c r="BA43" s="618"/>
      <c r="BB43" s="618"/>
      <c r="BC43" s="618"/>
      <c r="BD43" s="618"/>
      <c r="BE43" s="618"/>
      <c r="BF43" s="618"/>
      <c r="BG43" s="618"/>
      <c r="BH43" s="730"/>
      <c r="BI43" s="866"/>
      <c r="BJ43" s="867"/>
      <c r="BK43" s="867"/>
      <c r="BL43" s="766"/>
    </row>
    <row r="44" spans="2:64" ht="10.5" customHeight="1">
      <c r="B44" s="69">
        <f>E41*10+2</f>
        <v>382</v>
      </c>
      <c r="C44" s="69">
        <f>AG43</f>
        <v>23</v>
      </c>
      <c r="D44" s="69">
        <v>15</v>
      </c>
      <c r="E44" s="241"/>
      <c r="F44" s="422"/>
      <c r="G44" s="760"/>
      <c r="H44" s="761"/>
      <c r="I44" s="761"/>
      <c r="J44" s="761"/>
      <c r="K44" s="761"/>
      <c r="L44" s="761"/>
      <c r="M44" s="761"/>
      <c r="N44" s="761"/>
      <c r="O44" s="762"/>
      <c r="P44" s="735"/>
      <c r="Q44" s="736"/>
      <c r="R44" s="736"/>
      <c r="S44" s="736"/>
      <c r="T44" s="736"/>
      <c r="U44" s="736"/>
      <c r="V44" s="737"/>
      <c r="W44" s="696">
        <f>SUMIF('報告書入力'!$C$15:$C$149,B44,'報告書入力'!$W$15:$W$149)</f>
        <v>0</v>
      </c>
      <c r="X44" s="697"/>
      <c r="Y44" s="697"/>
      <c r="Z44" s="697"/>
      <c r="AA44" s="697"/>
      <c r="AB44" s="697"/>
      <c r="AC44" s="697"/>
      <c r="AD44" s="697"/>
      <c r="AE44" s="697"/>
      <c r="AF44" s="142"/>
      <c r="AG44" s="557"/>
      <c r="AH44" s="559"/>
      <c r="AI44" s="727"/>
      <c r="AJ44" s="567"/>
      <c r="AK44" s="568"/>
      <c r="AL44" s="568"/>
      <c r="AM44" s="568"/>
      <c r="AN44" s="568"/>
      <c r="AO44" s="568"/>
      <c r="AP44" s="569"/>
      <c r="AQ44" s="721"/>
      <c r="AR44" s="721"/>
      <c r="AS44" s="561"/>
      <c r="AT44" s="562"/>
      <c r="AU44" s="563"/>
      <c r="AV44" s="718"/>
      <c r="AW44" s="719"/>
      <c r="AX44" s="720"/>
      <c r="AY44" s="694"/>
      <c r="AZ44" s="695"/>
      <c r="BA44" s="695"/>
      <c r="BB44" s="695"/>
      <c r="BC44" s="695"/>
      <c r="BD44" s="695"/>
      <c r="BE44" s="695"/>
      <c r="BF44" s="695"/>
      <c r="BG44" s="695"/>
      <c r="BH44" s="731"/>
      <c r="BI44" s="866"/>
      <c r="BJ44" s="867"/>
      <c r="BK44" s="867"/>
      <c r="BL44" s="766"/>
    </row>
    <row r="45" spans="4:64" ht="7.5" customHeight="1">
      <c r="D45" s="69"/>
      <c r="E45" s="241"/>
      <c r="F45" s="422"/>
      <c r="G45" s="760"/>
      <c r="H45" s="761"/>
      <c r="I45" s="761"/>
      <c r="J45" s="761"/>
      <c r="K45" s="761"/>
      <c r="L45" s="761"/>
      <c r="M45" s="761"/>
      <c r="N45" s="761"/>
      <c r="O45" s="762"/>
      <c r="P45" s="732" t="str">
        <f>P39</f>
        <v> 平成30年4月1日
 以降のもの</v>
      </c>
      <c r="Q45" s="733"/>
      <c r="R45" s="733"/>
      <c r="S45" s="733"/>
      <c r="T45" s="733"/>
      <c r="U45" s="733"/>
      <c r="V45" s="734"/>
      <c r="W45" s="738"/>
      <c r="X45" s="739"/>
      <c r="Y45" s="739"/>
      <c r="Z45" s="739"/>
      <c r="AA45" s="739"/>
      <c r="AB45" s="739"/>
      <c r="AC45" s="739"/>
      <c r="AD45" s="739"/>
      <c r="AE45" s="739"/>
      <c r="AG45" s="443">
        <v>23</v>
      </c>
      <c r="AH45" s="446"/>
      <c r="AI45" s="726"/>
      <c r="AJ45" s="564">
        <f>IF(W46=0,"",TRUNC(SUMIF('報告書入力'!$C$14:$C$149,B46,'報告書入力'!$Y$14:$Y$149)/1000,0))</f>
      </c>
      <c r="AK45" s="565"/>
      <c r="AL45" s="565"/>
      <c r="AM45" s="565"/>
      <c r="AN45" s="565"/>
      <c r="AO45" s="565"/>
      <c r="AP45" s="566"/>
      <c r="AQ45" s="144"/>
      <c r="AR45" s="144"/>
      <c r="AS45" s="424">
        <f>D46</f>
        <v>12</v>
      </c>
      <c r="AT45" s="242"/>
      <c r="AU45" s="422"/>
      <c r="AV45" s="715"/>
      <c r="AW45" s="716"/>
      <c r="AX45" s="717"/>
      <c r="AY45" s="693">
        <f>IF(AJ45="","",TRUNC(AJ45*D46))</f>
      </c>
      <c r="AZ45" s="618"/>
      <c r="BA45" s="618"/>
      <c r="BB45" s="618"/>
      <c r="BC45" s="618"/>
      <c r="BD45" s="618"/>
      <c r="BE45" s="618"/>
      <c r="BF45" s="618"/>
      <c r="BG45" s="618"/>
      <c r="BH45" s="141"/>
      <c r="BI45" s="866"/>
      <c r="BJ45" s="867"/>
      <c r="BK45" s="867"/>
      <c r="BL45" s="766"/>
    </row>
    <row r="46" spans="2:64" ht="10.5" customHeight="1">
      <c r="B46" s="69">
        <f>E41*10+3</f>
        <v>383</v>
      </c>
      <c r="C46" s="69">
        <f>AG45</f>
        <v>23</v>
      </c>
      <c r="D46" s="69">
        <v>12</v>
      </c>
      <c r="E46" s="699"/>
      <c r="F46" s="559"/>
      <c r="G46" s="760"/>
      <c r="H46" s="761"/>
      <c r="I46" s="761"/>
      <c r="J46" s="761"/>
      <c r="K46" s="761"/>
      <c r="L46" s="761"/>
      <c r="M46" s="761"/>
      <c r="N46" s="761"/>
      <c r="O46" s="762"/>
      <c r="P46" s="735"/>
      <c r="Q46" s="736"/>
      <c r="R46" s="736"/>
      <c r="S46" s="736"/>
      <c r="T46" s="736"/>
      <c r="U46" s="736"/>
      <c r="V46" s="737"/>
      <c r="W46" s="696">
        <f>SUMIF('報告書入力'!$C$15:$C$149,B46,'報告書入力'!$W$15:$W$149)</f>
        <v>0</v>
      </c>
      <c r="X46" s="697"/>
      <c r="Y46" s="697"/>
      <c r="Z46" s="697"/>
      <c r="AA46" s="697"/>
      <c r="AB46" s="697"/>
      <c r="AC46" s="697"/>
      <c r="AD46" s="697"/>
      <c r="AE46" s="697"/>
      <c r="AF46" s="145"/>
      <c r="AG46" s="424"/>
      <c r="AH46" s="422"/>
      <c r="AI46" s="727"/>
      <c r="AJ46" s="567"/>
      <c r="AK46" s="568"/>
      <c r="AL46" s="568"/>
      <c r="AM46" s="568"/>
      <c r="AN46" s="568"/>
      <c r="AO46" s="568"/>
      <c r="AP46" s="569"/>
      <c r="AQ46" s="722"/>
      <c r="AR46" s="723"/>
      <c r="AS46" s="557"/>
      <c r="AT46" s="558"/>
      <c r="AU46" s="559"/>
      <c r="AV46" s="718"/>
      <c r="AW46" s="719"/>
      <c r="AX46" s="720"/>
      <c r="AY46" s="694"/>
      <c r="AZ46" s="695"/>
      <c r="BA46" s="695"/>
      <c r="BB46" s="695"/>
      <c r="BC46" s="695"/>
      <c r="BD46" s="695"/>
      <c r="BE46" s="695"/>
      <c r="BF46" s="695"/>
      <c r="BG46" s="695"/>
      <c r="BH46" s="146"/>
      <c r="BI46" s="866"/>
      <c r="BJ46" s="867"/>
      <c r="BK46" s="867"/>
      <c r="BL46" s="766"/>
    </row>
    <row r="47" spans="4:64" ht="7.5" customHeight="1">
      <c r="D47" s="69"/>
      <c r="E47" s="698">
        <v>36</v>
      </c>
      <c r="F47" s="446"/>
      <c r="G47" s="740" t="s">
        <v>106</v>
      </c>
      <c r="H47" s="741"/>
      <c r="I47" s="741"/>
      <c r="J47" s="746" t="s">
        <v>107</v>
      </c>
      <c r="K47" s="747"/>
      <c r="L47" s="747"/>
      <c r="M47" s="747"/>
      <c r="N47" s="747"/>
      <c r="O47" s="748"/>
      <c r="P47" s="732" t="str">
        <f>P41</f>
        <v> 平成27年3月31日
 以前のもの</v>
      </c>
      <c r="Q47" s="733"/>
      <c r="R47" s="733"/>
      <c r="S47" s="733"/>
      <c r="T47" s="733"/>
      <c r="U47" s="733"/>
      <c r="V47" s="734"/>
      <c r="W47" s="738"/>
      <c r="X47" s="739"/>
      <c r="Y47" s="739"/>
      <c r="Z47" s="739"/>
      <c r="AA47" s="739"/>
      <c r="AB47" s="739"/>
      <c r="AC47" s="739"/>
      <c r="AD47" s="739"/>
      <c r="AE47" s="739"/>
      <c r="AF47" s="724"/>
      <c r="AG47" s="443">
        <v>38</v>
      </c>
      <c r="AH47" s="446"/>
      <c r="AI47" s="726"/>
      <c r="AJ47" s="564">
        <f>IF(W48=0,"",TRUNC(SUMIF('報告書入力'!$C$14:$C$149,B48,'報告書入力'!$Y$14:$Y$149)/1000,0))</f>
      </c>
      <c r="AK47" s="565"/>
      <c r="AL47" s="565"/>
      <c r="AM47" s="565"/>
      <c r="AN47" s="565"/>
      <c r="AO47" s="565"/>
      <c r="AP47" s="566"/>
      <c r="AQ47" s="677"/>
      <c r="AR47" s="678"/>
      <c r="AS47" s="443">
        <f>D48</f>
        <v>7.5</v>
      </c>
      <c r="AT47" s="560"/>
      <c r="AU47" s="446"/>
      <c r="AV47" s="715"/>
      <c r="AW47" s="716"/>
      <c r="AX47" s="717"/>
      <c r="AY47" s="693">
        <f>IF(AJ47="","",TRUNC(AJ47*D48))</f>
      </c>
      <c r="AZ47" s="618"/>
      <c r="BA47" s="618"/>
      <c r="BB47" s="618"/>
      <c r="BC47" s="618"/>
      <c r="BD47" s="618"/>
      <c r="BE47" s="618"/>
      <c r="BF47" s="618"/>
      <c r="BG47" s="618"/>
      <c r="BH47" s="728"/>
      <c r="BI47" s="866"/>
      <c r="BJ47" s="867"/>
      <c r="BK47" s="867"/>
      <c r="BL47" s="766"/>
    </row>
    <row r="48" spans="2:64" ht="10.5" customHeight="1">
      <c r="B48" s="69">
        <f>E47*10+1</f>
        <v>361</v>
      </c>
      <c r="C48" s="69">
        <f>AG47</f>
        <v>38</v>
      </c>
      <c r="D48" s="69">
        <v>7.5</v>
      </c>
      <c r="E48" s="241"/>
      <c r="F48" s="422"/>
      <c r="G48" s="742"/>
      <c r="H48" s="743"/>
      <c r="I48" s="743"/>
      <c r="J48" s="749"/>
      <c r="K48" s="546"/>
      <c r="L48" s="546"/>
      <c r="M48" s="546"/>
      <c r="N48" s="546"/>
      <c r="O48" s="750"/>
      <c r="P48" s="735"/>
      <c r="Q48" s="736"/>
      <c r="R48" s="736"/>
      <c r="S48" s="736"/>
      <c r="T48" s="736"/>
      <c r="U48" s="736"/>
      <c r="V48" s="737"/>
      <c r="W48" s="696">
        <f>SUMIF('報告書入力'!$C$15:$C$149,B48,'報告書入力'!$W$15:$W$149)</f>
        <v>0</v>
      </c>
      <c r="X48" s="697"/>
      <c r="Y48" s="697"/>
      <c r="Z48" s="697"/>
      <c r="AA48" s="697"/>
      <c r="AB48" s="697"/>
      <c r="AC48" s="697"/>
      <c r="AD48" s="697"/>
      <c r="AE48" s="697"/>
      <c r="AF48" s="725"/>
      <c r="AG48" s="424"/>
      <c r="AH48" s="422"/>
      <c r="AI48" s="727"/>
      <c r="AJ48" s="567"/>
      <c r="AK48" s="568"/>
      <c r="AL48" s="568"/>
      <c r="AM48" s="568"/>
      <c r="AN48" s="568"/>
      <c r="AO48" s="568"/>
      <c r="AP48" s="569"/>
      <c r="AQ48" s="679"/>
      <c r="AR48" s="680"/>
      <c r="AS48" s="557"/>
      <c r="AT48" s="558"/>
      <c r="AU48" s="559"/>
      <c r="AV48" s="718"/>
      <c r="AW48" s="719"/>
      <c r="AX48" s="720"/>
      <c r="AY48" s="694"/>
      <c r="AZ48" s="695"/>
      <c r="BA48" s="695"/>
      <c r="BB48" s="695"/>
      <c r="BC48" s="695"/>
      <c r="BD48" s="695"/>
      <c r="BE48" s="695"/>
      <c r="BF48" s="695"/>
      <c r="BG48" s="695"/>
      <c r="BH48" s="729"/>
      <c r="BI48" s="866"/>
      <c r="BJ48" s="867"/>
      <c r="BK48" s="867"/>
      <c r="BL48" s="766"/>
    </row>
    <row r="49" spans="4:64" ht="7.5" customHeight="1">
      <c r="D49" s="69"/>
      <c r="E49" s="241"/>
      <c r="F49" s="422"/>
      <c r="G49" s="742"/>
      <c r="H49" s="743"/>
      <c r="I49" s="743"/>
      <c r="J49" s="749"/>
      <c r="K49" s="546"/>
      <c r="L49" s="546"/>
      <c r="M49" s="546"/>
      <c r="N49" s="546"/>
      <c r="O49" s="750"/>
      <c r="P49" s="732" t="str">
        <f>P43</f>
        <v> 平成30年3月31日
 以前のもの</v>
      </c>
      <c r="Q49" s="733"/>
      <c r="R49" s="733"/>
      <c r="S49" s="733"/>
      <c r="T49" s="733"/>
      <c r="U49" s="733"/>
      <c r="V49" s="734"/>
      <c r="W49" s="738"/>
      <c r="X49" s="739"/>
      <c r="Y49" s="739"/>
      <c r="Z49" s="739"/>
      <c r="AA49" s="739"/>
      <c r="AB49" s="739"/>
      <c r="AC49" s="739"/>
      <c r="AD49" s="739"/>
      <c r="AE49" s="739"/>
      <c r="AF49" s="139"/>
      <c r="AG49" s="443">
        <v>40</v>
      </c>
      <c r="AH49" s="446"/>
      <c r="AI49" s="726"/>
      <c r="AJ49" s="564">
        <f>IF(W50=0,"",TRUNC(SUMIF('報告書入力'!$C$14:$C$149,B50,'報告書入力'!$Y$14:$Y$149)/1000,0))</f>
      </c>
      <c r="AK49" s="565"/>
      <c r="AL49" s="565"/>
      <c r="AM49" s="565"/>
      <c r="AN49" s="565"/>
      <c r="AO49" s="565"/>
      <c r="AP49" s="566"/>
      <c r="AQ49" s="140"/>
      <c r="AR49" s="139"/>
      <c r="AS49" s="443">
        <f>D50</f>
        <v>6.5</v>
      </c>
      <c r="AT49" s="560"/>
      <c r="AU49" s="446"/>
      <c r="AV49" s="715"/>
      <c r="AW49" s="716"/>
      <c r="AX49" s="717"/>
      <c r="AY49" s="693">
        <f>IF(AJ49="","",TRUNC(AJ49*D50))</f>
      </c>
      <c r="AZ49" s="618"/>
      <c r="BA49" s="618"/>
      <c r="BB49" s="618"/>
      <c r="BC49" s="618"/>
      <c r="BD49" s="618"/>
      <c r="BE49" s="618"/>
      <c r="BF49" s="618"/>
      <c r="BG49" s="618"/>
      <c r="BH49" s="730"/>
      <c r="BI49" s="866"/>
      <c r="BJ49" s="867"/>
      <c r="BK49" s="867"/>
      <c r="BL49" s="766"/>
    </row>
    <row r="50" spans="2:64" ht="10.5" customHeight="1">
      <c r="B50" s="69">
        <f>E47*10+2</f>
        <v>362</v>
      </c>
      <c r="C50" s="69">
        <f>AG49</f>
        <v>40</v>
      </c>
      <c r="D50" s="69">
        <v>6.5</v>
      </c>
      <c r="E50" s="241"/>
      <c r="F50" s="422"/>
      <c r="G50" s="742"/>
      <c r="H50" s="743"/>
      <c r="I50" s="743"/>
      <c r="J50" s="749"/>
      <c r="K50" s="546"/>
      <c r="L50" s="546"/>
      <c r="M50" s="546"/>
      <c r="N50" s="546"/>
      <c r="O50" s="750"/>
      <c r="P50" s="735"/>
      <c r="Q50" s="736"/>
      <c r="R50" s="736"/>
      <c r="S50" s="736"/>
      <c r="T50" s="736"/>
      <c r="U50" s="736"/>
      <c r="V50" s="737"/>
      <c r="W50" s="696">
        <f>SUMIF('報告書入力'!$C$15:$C$149,B50,'報告書入力'!$W$15:$W$149)</f>
        <v>0</v>
      </c>
      <c r="X50" s="697"/>
      <c r="Y50" s="697"/>
      <c r="Z50" s="697"/>
      <c r="AA50" s="697"/>
      <c r="AB50" s="697"/>
      <c r="AC50" s="697"/>
      <c r="AD50" s="697"/>
      <c r="AE50" s="697"/>
      <c r="AF50" s="142"/>
      <c r="AG50" s="557"/>
      <c r="AH50" s="559"/>
      <c r="AI50" s="727"/>
      <c r="AJ50" s="567"/>
      <c r="AK50" s="568"/>
      <c r="AL50" s="568"/>
      <c r="AM50" s="568"/>
      <c r="AN50" s="568"/>
      <c r="AO50" s="568"/>
      <c r="AP50" s="569"/>
      <c r="AQ50" s="721"/>
      <c r="AR50" s="721"/>
      <c r="AS50" s="557"/>
      <c r="AT50" s="558"/>
      <c r="AU50" s="559"/>
      <c r="AV50" s="718"/>
      <c r="AW50" s="719"/>
      <c r="AX50" s="720"/>
      <c r="AY50" s="694"/>
      <c r="AZ50" s="695"/>
      <c r="BA50" s="695"/>
      <c r="BB50" s="695"/>
      <c r="BC50" s="695"/>
      <c r="BD50" s="695"/>
      <c r="BE50" s="695"/>
      <c r="BF50" s="695"/>
      <c r="BG50" s="695"/>
      <c r="BH50" s="731"/>
      <c r="BI50" s="866"/>
      <c r="BJ50" s="867"/>
      <c r="BK50" s="867"/>
      <c r="BL50" s="766"/>
    </row>
    <row r="51" spans="4:64" ht="7.5" customHeight="1">
      <c r="D51" s="69"/>
      <c r="E51" s="241"/>
      <c r="F51" s="422"/>
      <c r="G51" s="742"/>
      <c r="H51" s="743"/>
      <c r="I51" s="743"/>
      <c r="J51" s="749"/>
      <c r="K51" s="546"/>
      <c r="L51" s="546"/>
      <c r="M51" s="546"/>
      <c r="N51" s="546"/>
      <c r="O51" s="750"/>
      <c r="P51" s="732" t="str">
        <f>P45</f>
        <v> 平成30年4月1日
 以降のもの</v>
      </c>
      <c r="Q51" s="733"/>
      <c r="R51" s="733"/>
      <c r="S51" s="733"/>
      <c r="T51" s="733"/>
      <c r="U51" s="733"/>
      <c r="V51" s="734"/>
      <c r="W51" s="738"/>
      <c r="X51" s="739"/>
      <c r="Y51" s="739"/>
      <c r="Z51" s="739"/>
      <c r="AA51" s="739"/>
      <c r="AB51" s="739"/>
      <c r="AC51" s="739"/>
      <c r="AD51" s="739"/>
      <c r="AE51" s="739"/>
      <c r="AG51" s="443">
        <v>38</v>
      </c>
      <c r="AH51" s="446"/>
      <c r="AI51" s="726"/>
      <c r="AJ51" s="564">
        <f>IF(W52=0,"",TRUNC(SUMIF('報告書入力'!$C$14:$C$149,B52,'報告書入力'!$Y$14:$Y$149)/1000,0))</f>
      </c>
      <c r="AK51" s="565"/>
      <c r="AL51" s="565"/>
      <c r="AM51" s="565"/>
      <c r="AN51" s="565"/>
      <c r="AO51" s="565"/>
      <c r="AP51" s="566"/>
      <c r="AQ51" s="144"/>
      <c r="AR51" s="144"/>
      <c r="AS51" s="443">
        <f>D52</f>
        <v>6.5</v>
      </c>
      <c r="AT51" s="560"/>
      <c r="AU51" s="446"/>
      <c r="AV51" s="715"/>
      <c r="AW51" s="716"/>
      <c r="AX51" s="717"/>
      <c r="AY51" s="693">
        <f>IF(AJ51="","",TRUNC(AJ51*D52))</f>
      </c>
      <c r="AZ51" s="618"/>
      <c r="BA51" s="618"/>
      <c r="BB51" s="618"/>
      <c r="BC51" s="618"/>
      <c r="BD51" s="618"/>
      <c r="BE51" s="618"/>
      <c r="BF51" s="618"/>
      <c r="BG51" s="618"/>
      <c r="BH51" s="141"/>
      <c r="BI51" s="866"/>
      <c r="BJ51" s="867"/>
      <c r="BK51" s="867"/>
      <c r="BL51" s="766"/>
    </row>
    <row r="52" spans="2:64" ht="10.5" customHeight="1">
      <c r="B52" s="69">
        <f>E47*10+3</f>
        <v>363</v>
      </c>
      <c r="C52" s="69">
        <f>AG51</f>
        <v>38</v>
      </c>
      <c r="D52" s="69">
        <v>6.5</v>
      </c>
      <c r="E52" s="241"/>
      <c r="F52" s="422"/>
      <c r="G52" s="742"/>
      <c r="H52" s="743"/>
      <c r="I52" s="743"/>
      <c r="J52" s="751"/>
      <c r="K52" s="752"/>
      <c r="L52" s="752"/>
      <c r="M52" s="752"/>
      <c r="N52" s="752"/>
      <c r="O52" s="753"/>
      <c r="P52" s="735"/>
      <c r="Q52" s="736"/>
      <c r="R52" s="736"/>
      <c r="S52" s="736"/>
      <c r="T52" s="736"/>
      <c r="U52" s="736"/>
      <c r="V52" s="737"/>
      <c r="W52" s="696">
        <f>SUMIF('報告書入力'!$C$15:$C$149,B52,'報告書入力'!$W$15:$W$149)</f>
        <v>0</v>
      </c>
      <c r="X52" s="697"/>
      <c r="Y52" s="697"/>
      <c r="Z52" s="697"/>
      <c r="AA52" s="697"/>
      <c r="AB52" s="697"/>
      <c r="AC52" s="697"/>
      <c r="AD52" s="697"/>
      <c r="AE52" s="697"/>
      <c r="AF52" s="145"/>
      <c r="AG52" s="557"/>
      <c r="AH52" s="559"/>
      <c r="AI52" s="727"/>
      <c r="AJ52" s="567"/>
      <c r="AK52" s="568"/>
      <c r="AL52" s="568"/>
      <c r="AM52" s="568"/>
      <c r="AN52" s="568"/>
      <c r="AO52" s="568"/>
      <c r="AP52" s="569"/>
      <c r="AQ52" s="722"/>
      <c r="AR52" s="723"/>
      <c r="AS52" s="557"/>
      <c r="AT52" s="558"/>
      <c r="AU52" s="559"/>
      <c r="AV52" s="718"/>
      <c r="AW52" s="719"/>
      <c r="AX52" s="720"/>
      <c r="AY52" s="694"/>
      <c r="AZ52" s="695"/>
      <c r="BA52" s="695"/>
      <c r="BB52" s="695"/>
      <c r="BC52" s="695"/>
      <c r="BD52" s="695"/>
      <c r="BE52" s="695"/>
      <c r="BF52" s="695"/>
      <c r="BG52" s="695"/>
      <c r="BH52" s="146"/>
      <c r="BI52" s="866"/>
      <c r="BJ52" s="867"/>
      <c r="BK52" s="867"/>
      <c r="BL52" s="766"/>
    </row>
    <row r="53" spans="4:64" ht="7.5" customHeight="1">
      <c r="D53" s="69"/>
      <c r="E53" s="241"/>
      <c r="F53" s="422"/>
      <c r="G53" s="742"/>
      <c r="H53" s="743"/>
      <c r="I53" s="743"/>
      <c r="J53" s="754" t="s">
        <v>108</v>
      </c>
      <c r="K53" s="755"/>
      <c r="L53" s="755"/>
      <c r="M53" s="755"/>
      <c r="N53" s="755"/>
      <c r="O53" s="756"/>
      <c r="P53" s="732" t="str">
        <f>P47</f>
        <v> 平成27年3月31日
 以前のもの</v>
      </c>
      <c r="Q53" s="733"/>
      <c r="R53" s="733"/>
      <c r="S53" s="733"/>
      <c r="T53" s="733"/>
      <c r="U53" s="733"/>
      <c r="V53" s="734"/>
      <c r="W53" s="738"/>
      <c r="X53" s="739"/>
      <c r="Y53" s="739"/>
      <c r="Z53" s="739"/>
      <c r="AA53" s="739"/>
      <c r="AB53" s="739"/>
      <c r="AC53" s="739"/>
      <c r="AD53" s="739"/>
      <c r="AE53" s="739"/>
      <c r="AF53" s="724"/>
      <c r="AG53" s="443">
        <v>21</v>
      </c>
      <c r="AH53" s="446"/>
      <c r="AI53" s="726"/>
      <c r="AJ53" s="564">
        <f>IF(W54=0,"",TRUNC(SUMIF('報告書入力'!$C$14:$C$149,B54,'報告書入力'!$Y$14:$Y$149)/1000,0))</f>
      </c>
      <c r="AK53" s="565"/>
      <c r="AL53" s="565"/>
      <c r="AM53" s="565"/>
      <c r="AN53" s="565"/>
      <c r="AO53" s="565"/>
      <c r="AP53" s="566"/>
      <c r="AQ53" s="677"/>
      <c r="AR53" s="678"/>
      <c r="AS53" s="443">
        <f>D54</f>
        <v>7.5</v>
      </c>
      <c r="AT53" s="560"/>
      <c r="AU53" s="446"/>
      <c r="AV53" s="715"/>
      <c r="AW53" s="716"/>
      <c r="AX53" s="717"/>
      <c r="AY53" s="693">
        <f>IF(AJ53="","",TRUNC(AJ53*D54))</f>
      </c>
      <c r="AZ53" s="618"/>
      <c r="BA53" s="618"/>
      <c r="BB53" s="618"/>
      <c r="BC53" s="618"/>
      <c r="BD53" s="618"/>
      <c r="BE53" s="618"/>
      <c r="BF53" s="618"/>
      <c r="BG53" s="618"/>
      <c r="BH53" s="728"/>
      <c r="BI53" s="866"/>
      <c r="BJ53" s="867"/>
      <c r="BK53" s="867"/>
      <c r="BL53" s="766"/>
    </row>
    <row r="54" spans="2:64" ht="10.5" customHeight="1">
      <c r="B54" s="69">
        <v>366</v>
      </c>
      <c r="C54" s="69">
        <f>AG53</f>
        <v>21</v>
      </c>
      <c r="D54" s="69">
        <v>7.5</v>
      </c>
      <c r="E54" s="241"/>
      <c r="F54" s="422"/>
      <c r="G54" s="742"/>
      <c r="H54" s="743"/>
      <c r="I54" s="743"/>
      <c r="J54" s="754"/>
      <c r="K54" s="755"/>
      <c r="L54" s="755"/>
      <c r="M54" s="755"/>
      <c r="N54" s="755"/>
      <c r="O54" s="756"/>
      <c r="P54" s="735"/>
      <c r="Q54" s="736"/>
      <c r="R54" s="736"/>
      <c r="S54" s="736"/>
      <c r="T54" s="736"/>
      <c r="U54" s="736"/>
      <c r="V54" s="737"/>
      <c r="W54" s="696">
        <f>SUMIF('報告書入力'!$C$15:$C$149,B54,'報告書入力'!$W$15:$W$149)</f>
        <v>0</v>
      </c>
      <c r="X54" s="697"/>
      <c r="Y54" s="697"/>
      <c r="Z54" s="697"/>
      <c r="AA54" s="697"/>
      <c r="AB54" s="697"/>
      <c r="AC54" s="697"/>
      <c r="AD54" s="697"/>
      <c r="AE54" s="697"/>
      <c r="AF54" s="725"/>
      <c r="AG54" s="424"/>
      <c r="AH54" s="422"/>
      <c r="AI54" s="727"/>
      <c r="AJ54" s="567"/>
      <c r="AK54" s="568"/>
      <c r="AL54" s="568"/>
      <c r="AM54" s="568"/>
      <c r="AN54" s="568"/>
      <c r="AO54" s="568"/>
      <c r="AP54" s="569"/>
      <c r="AQ54" s="679"/>
      <c r="AR54" s="680"/>
      <c r="AS54" s="557"/>
      <c r="AT54" s="558"/>
      <c r="AU54" s="559"/>
      <c r="AV54" s="718"/>
      <c r="AW54" s="719"/>
      <c r="AX54" s="720"/>
      <c r="AY54" s="694"/>
      <c r="AZ54" s="695"/>
      <c r="BA54" s="695"/>
      <c r="BB54" s="695"/>
      <c r="BC54" s="695"/>
      <c r="BD54" s="695"/>
      <c r="BE54" s="695"/>
      <c r="BF54" s="695"/>
      <c r="BG54" s="695"/>
      <c r="BH54" s="729"/>
      <c r="BI54" s="866"/>
      <c r="BJ54" s="867"/>
      <c r="BK54" s="867"/>
      <c r="BL54" s="766"/>
    </row>
    <row r="55" spans="4:64" ht="7.5" customHeight="1">
      <c r="D55" s="69"/>
      <c r="E55" s="241"/>
      <c r="F55" s="422"/>
      <c r="G55" s="742"/>
      <c r="H55" s="743"/>
      <c r="I55" s="743"/>
      <c r="J55" s="754"/>
      <c r="K55" s="755"/>
      <c r="L55" s="755"/>
      <c r="M55" s="755"/>
      <c r="N55" s="755"/>
      <c r="O55" s="756"/>
      <c r="P55" s="732" t="str">
        <f>P49</f>
        <v> 平成30年3月31日
 以前のもの</v>
      </c>
      <c r="Q55" s="733"/>
      <c r="R55" s="733"/>
      <c r="S55" s="733"/>
      <c r="T55" s="733"/>
      <c r="U55" s="733"/>
      <c r="V55" s="734"/>
      <c r="W55" s="738"/>
      <c r="X55" s="739"/>
      <c r="Y55" s="739"/>
      <c r="Z55" s="739"/>
      <c r="AA55" s="739"/>
      <c r="AB55" s="739"/>
      <c r="AC55" s="739"/>
      <c r="AD55" s="739"/>
      <c r="AE55" s="739"/>
      <c r="AF55" s="139"/>
      <c r="AG55" s="443">
        <v>22</v>
      </c>
      <c r="AH55" s="446"/>
      <c r="AI55" s="726"/>
      <c r="AJ55" s="564">
        <f>IF(W56=0,"",TRUNC(SUMIF('報告書入力'!$C$14:$C$149,B56,'報告書入力'!$Y$14:$Y$149)/1000,0))</f>
      </c>
      <c r="AK55" s="565"/>
      <c r="AL55" s="565"/>
      <c r="AM55" s="565"/>
      <c r="AN55" s="565"/>
      <c r="AO55" s="565"/>
      <c r="AP55" s="566"/>
      <c r="AQ55" s="140"/>
      <c r="AR55" s="139"/>
      <c r="AS55" s="443">
        <f>D56</f>
        <v>6.5</v>
      </c>
      <c r="AT55" s="560"/>
      <c r="AU55" s="446"/>
      <c r="AV55" s="715"/>
      <c r="AW55" s="716"/>
      <c r="AX55" s="717"/>
      <c r="AY55" s="693">
        <f>IF(AJ55="","",TRUNC(AJ55*D56))</f>
      </c>
      <c r="AZ55" s="618"/>
      <c r="BA55" s="618"/>
      <c r="BB55" s="618"/>
      <c r="BC55" s="618"/>
      <c r="BD55" s="618"/>
      <c r="BE55" s="618"/>
      <c r="BF55" s="618"/>
      <c r="BG55" s="618"/>
      <c r="BH55" s="730"/>
      <c r="BI55" s="866"/>
      <c r="BJ55" s="867"/>
      <c r="BK55" s="867"/>
      <c r="BL55" s="766"/>
    </row>
    <row r="56" spans="2:64" ht="10.5" customHeight="1">
      <c r="B56" s="69">
        <v>367</v>
      </c>
      <c r="C56" s="69">
        <f>AG55</f>
        <v>22</v>
      </c>
      <c r="D56" s="69">
        <v>6.5</v>
      </c>
      <c r="E56" s="241"/>
      <c r="F56" s="422"/>
      <c r="G56" s="742"/>
      <c r="H56" s="743"/>
      <c r="I56" s="743"/>
      <c r="J56" s="754"/>
      <c r="K56" s="755"/>
      <c r="L56" s="755"/>
      <c r="M56" s="755"/>
      <c r="N56" s="755"/>
      <c r="O56" s="756"/>
      <c r="P56" s="735"/>
      <c r="Q56" s="736"/>
      <c r="R56" s="736"/>
      <c r="S56" s="736"/>
      <c r="T56" s="736"/>
      <c r="U56" s="736"/>
      <c r="V56" s="737"/>
      <c r="W56" s="696">
        <f>SUMIF('報告書入力'!$C$15:$C$149,B56,'報告書入力'!$W$15:$W$149)</f>
        <v>0</v>
      </c>
      <c r="X56" s="697"/>
      <c r="Y56" s="697"/>
      <c r="Z56" s="697"/>
      <c r="AA56" s="697"/>
      <c r="AB56" s="697"/>
      <c r="AC56" s="697"/>
      <c r="AD56" s="697"/>
      <c r="AE56" s="697"/>
      <c r="AF56" s="142"/>
      <c r="AG56" s="557"/>
      <c r="AH56" s="559"/>
      <c r="AI56" s="727"/>
      <c r="AJ56" s="567"/>
      <c r="AK56" s="568"/>
      <c r="AL56" s="568"/>
      <c r="AM56" s="568"/>
      <c r="AN56" s="568"/>
      <c r="AO56" s="568"/>
      <c r="AP56" s="569"/>
      <c r="AQ56" s="721"/>
      <c r="AR56" s="721"/>
      <c r="AS56" s="557"/>
      <c r="AT56" s="558"/>
      <c r="AU56" s="559"/>
      <c r="AV56" s="718"/>
      <c r="AW56" s="719"/>
      <c r="AX56" s="720"/>
      <c r="AY56" s="694"/>
      <c r="AZ56" s="695"/>
      <c r="BA56" s="695"/>
      <c r="BB56" s="695"/>
      <c r="BC56" s="695"/>
      <c r="BD56" s="695"/>
      <c r="BE56" s="695"/>
      <c r="BF56" s="695"/>
      <c r="BG56" s="695"/>
      <c r="BH56" s="731"/>
      <c r="BI56" s="866"/>
      <c r="BJ56" s="867"/>
      <c r="BK56" s="867"/>
      <c r="BL56" s="766"/>
    </row>
    <row r="57" spans="4:64" ht="7.5" customHeight="1">
      <c r="D57" s="69"/>
      <c r="E57" s="241"/>
      <c r="F57" s="422"/>
      <c r="G57" s="742"/>
      <c r="H57" s="743"/>
      <c r="I57" s="743"/>
      <c r="J57" s="754"/>
      <c r="K57" s="755"/>
      <c r="L57" s="755"/>
      <c r="M57" s="755"/>
      <c r="N57" s="755"/>
      <c r="O57" s="756"/>
      <c r="P57" s="732" t="str">
        <f>P51</f>
        <v> 平成30年4月1日
 以降のもの</v>
      </c>
      <c r="Q57" s="733"/>
      <c r="R57" s="733"/>
      <c r="S57" s="733"/>
      <c r="T57" s="733"/>
      <c r="U57" s="733"/>
      <c r="V57" s="734"/>
      <c r="W57" s="738"/>
      <c r="X57" s="739"/>
      <c r="Y57" s="739"/>
      <c r="Z57" s="739"/>
      <c r="AA57" s="739"/>
      <c r="AB57" s="739"/>
      <c r="AC57" s="739"/>
      <c r="AD57" s="739"/>
      <c r="AE57" s="739"/>
      <c r="AG57" s="424">
        <v>21</v>
      </c>
      <c r="AH57" s="422"/>
      <c r="AI57" s="726"/>
      <c r="AJ57" s="564">
        <f>IF(W58=0,"",TRUNC(SUMIF('報告書入力'!$C$14:$C$149,B58,'報告書入力'!$Y$14:$Y$149)/1000,0))</f>
      </c>
      <c r="AK57" s="565"/>
      <c r="AL57" s="565"/>
      <c r="AM57" s="565"/>
      <c r="AN57" s="565"/>
      <c r="AO57" s="565"/>
      <c r="AP57" s="566"/>
      <c r="AQ57" s="144"/>
      <c r="AR57" s="144"/>
      <c r="AS57" s="443">
        <f>D58</f>
        <v>6.5</v>
      </c>
      <c r="AT57" s="560"/>
      <c r="AU57" s="446"/>
      <c r="AV57" s="715"/>
      <c r="AW57" s="716"/>
      <c r="AX57" s="717"/>
      <c r="AY57" s="693">
        <f>IF(AJ57="","",TRUNC(AJ57*D58))</f>
      </c>
      <c r="AZ57" s="618"/>
      <c r="BA57" s="618"/>
      <c r="BB57" s="618"/>
      <c r="BC57" s="618"/>
      <c r="BD57" s="618"/>
      <c r="BE57" s="618"/>
      <c r="BF57" s="618"/>
      <c r="BG57" s="618"/>
      <c r="BH57" s="141"/>
      <c r="BI57" s="866"/>
      <c r="BJ57" s="867"/>
      <c r="BK57" s="867"/>
      <c r="BL57" s="766"/>
    </row>
    <row r="58" spans="2:64" ht="10.5" customHeight="1">
      <c r="B58" s="69">
        <v>368</v>
      </c>
      <c r="C58" s="69">
        <f>AG57</f>
        <v>21</v>
      </c>
      <c r="D58" s="69">
        <v>6.5</v>
      </c>
      <c r="E58" s="699"/>
      <c r="F58" s="559"/>
      <c r="G58" s="744"/>
      <c r="H58" s="745"/>
      <c r="I58" s="745"/>
      <c r="J58" s="754"/>
      <c r="K58" s="755"/>
      <c r="L58" s="755"/>
      <c r="M58" s="755"/>
      <c r="N58" s="755"/>
      <c r="O58" s="756"/>
      <c r="P58" s="735"/>
      <c r="Q58" s="736"/>
      <c r="R58" s="736"/>
      <c r="S58" s="736"/>
      <c r="T58" s="736"/>
      <c r="U58" s="736"/>
      <c r="V58" s="737"/>
      <c r="W58" s="696">
        <f>SUMIF('報告書入力'!$C$15:$C$149,B58,'報告書入力'!$W$15:$W$149)</f>
        <v>0</v>
      </c>
      <c r="X58" s="697"/>
      <c r="Y58" s="697"/>
      <c r="Z58" s="697"/>
      <c r="AA58" s="697"/>
      <c r="AB58" s="697"/>
      <c r="AC58" s="697"/>
      <c r="AD58" s="697"/>
      <c r="AE58" s="697"/>
      <c r="AF58" s="145"/>
      <c r="AG58" s="557"/>
      <c r="AH58" s="559"/>
      <c r="AI58" s="727"/>
      <c r="AJ58" s="567"/>
      <c r="AK58" s="568"/>
      <c r="AL58" s="568"/>
      <c r="AM58" s="568"/>
      <c r="AN58" s="568"/>
      <c r="AO58" s="568"/>
      <c r="AP58" s="569"/>
      <c r="AQ58" s="722"/>
      <c r="AR58" s="723"/>
      <c r="AS58" s="557"/>
      <c r="AT58" s="558"/>
      <c r="AU58" s="559"/>
      <c r="AV58" s="718"/>
      <c r="AW58" s="719"/>
      <c r="AX58" s="720"/>
      <c r="AY58" s="694"/>
      <c r="AZ58" s="695"/>
      <c r="BA58" s="695"/>
      <c r="BB58" s="695"/>
      <c r="BC58" s="695"/>
      <c r="BD58" s="695"/>
      <c r="BE58" s="695"/>
      <c r="BF58" s="695"/>
      <c r="BG58" s="695"/>
      <c r="BH58" s="146"/>
      <c r="BI58" s="866"/>
      <c r="BJ58" s="867"/>
      <c r="BK58" s="867"/>
      <c r="BL58" s="766"/>
    </row>
    <row r="59" spans="4:64" ht="7.5" customHeight="1">
      <c r="D59" s="69"/>
      <c r="E59" s="660">
        <v>37</v>
      </c>
      <c r="F59" s="661"/>
      <c r="G59" s="668" t="s">
        <v>109</v>
      </c>
      <c r="H59" s="669"/>
      <c r="I59" s="669"/>
      <c r="J59" s="669"/>
      <c r="K59" s="669"/>
      <c r="L59" s="669"/>
      <c r="M59" s="669"/>
      <c r="N59" s="669"/>
      <c r="O59" s="670"/>
      <c r="P59" s="732" t="str">
        <f>P53</f>
        <v> 平成27年3月31日
 以前のもの</v>
      </c>
      <c r="Q59" s="733"/>
      <c r="R59" s="733"/>
      <c r="S59" s="733"/>
      <c r="T59" s="733"/>
      <c r="U59" s="733"/>
      <c r="V59" s="734"/>
      <c r="W59" s="738"/>
      <c r="X59" s="739"/>
      <c r="Y59" s="739"/>
      <c r="Z59" s="739"/>
      <c r="AA59" s="739"/>
      <c r="AB59" s="739"/>
      <c r="AC59" s="739"/>
      <c r="AD59" s="739"/>
      <c r="AE59" s="739"/>
      <c r="AF59" s="724"/>
      <c r="AG59" s="443">
        <v>23</v>
      </c>
      <c r="AH59" s="446"/>
      <c r="AI59" s="726"/>
      <c r="AJ59" s="564">
        <f>IF(W60=0,"",TRUNC(SUMIF('報告書入力'!$C$14:$C$149,B60,'報告書入力'!$Y$14:$Y$149)/1000,0))</f>
      </c>
      <c r="AK59" s="565"/>
      <c r="AL59" s="565"/>
      <c r="AM59" s="565"/>
      <c r="AN59" s="565"/>
      <c r="AO59" s="565"/>
      <c r="AP59" s="566"/>
      <c r="AQ59" s="677"/>
      <c r="AR59" s="678"/>
      <c r="AS59" s="443">
        <f>D60</f>
        <v>19</v>
      </c>
      <c r="AT59" s="560"/>
      <c r="AU59" s="446"/>
      <c r="AV59" s="715"/>
      <c r="AW59" s="716"/>
      <c r="AX59" s="717"/>
      <c r="AY59" s="693">
        <f>IF(AJ59="","",TRUNC(AJ59*D60))</f>
      </c>
      <c r="AZ59" s="618"/>
      <c r="BA59" s="618"/>
      <c r="BB59" s="618"/>
      <c r="BC59" s="618"/>
      <c r="BD59" s="618"/>
      <c r="BE59" s="618"/>
      <c r="BF59" s="618"/>
      <c r="BG59" s="618"/>
      <c r="BH59" s="728"/>
      <c r="BI59" s="866"/>
      <c r="BJ59" s="867"/>
      <c r="BK59" s="867"/>
      <c r="BL59" s="766"/>
    </row>
    <row r="60" spans="2:64" ht="10.5" customHeight="1">
      <c r="B60" s="69">
        <f>E59*10+1</f>
        <v>371</v>
      </c>
      <c r="C60" s="69">
        <f>AG59</f>
        <v>23</v>
      </c>
      <c r="D60" s="69">
        <v>19</v>
      </c>
      <c r="E60" s="662"/>
      <c r="F60" s="663"/>
      <c r="G60" s="671"/>
      <c r="H60" s="672"/>
      <c r="I60" s="672"/>
      <c r="J60" s="672"/>
      <c r="K60" s="672"/>
      <c r="L60" s="672"/>
      <c r="M60" s="672"/>
      <c r="N60" s="672"/>
      <c r="O60" s="673"/>
      <c r="P60" s="735"/>
      <c r="Q60" s="736"/>
      <c r="R60" s="736"/>
      <c r="S60" s="736"/>
      <c r="T60" s="736"/>
      <c r="U60" s="736"/>
      <c r="V60" s="737"/>
      <c r="W60" s="696">
        <f>SUMIF('報告書入力'!$C$15:$C$149,B60,'報告書入力'!$W$15:$W$149)</f>
        <v>0</v>
      </c>
      <c r="X60" s="697"/>
      <c r="Y60" s="697"/>
      <c r="Z60" s="697"/>
      <c r="AA60" s="697"/>
      <c r="AB60" s="697"/>
      <c r="AC60" s="697"/>
      <c r="AD60" s="697"/>
      <c r="AE60" s="697"/>
      <c r="AF60" s="725"/>
      <c r="AG60" s="424"/>
      <c r="AH60" s="422"/>
      <c r="AI60" s="727"/>
      <c r="AJ60" s="567"/>
      <c r="AK60" s="568"/>
      <c r="AL60" s="568"/>
      <c r="AM60" s="568"/>
      <c r="AN60" s="568"/>
      <c r="AO60" s="568"/>
      <c r="AP60" s="569"/>
      <c r="AQ60" s="679"/>
      <c r="AR60" s="680"/>
      <c r="AS60" s="561"/>
      <c r="AT60" s="562"/>
      <c r="AU60" s="563"/>
      <c r="AV60" s="718"/>
      <c r="AW60" s="719"/>
      <c r="AX60" s="720"/>
      <c r="AY60" s="694"/>
      <c r="AZ60" s="695"/>
      <c r="BA60" s="695"/>
      <c r="BB60" s="695"/>
      <c r="BC60" s="695"/>
      <c r="BD60" s="695"/>
      <c r="BE60" s="695"/>
      <c r="BF60" s="695"/>
      <c r="BG60" s="695"/>
      <c r="BH60" s="729"/>
      <c r="BI60" s="866"/>
      <c r="BJ60" s="867"/>
      <c r="BK60" s="867"/>
      <c r="BL60" s="766"/>
    </row>
    <row r="61" spans="4:64" ht="7.5" customHeight="1">
      <c r="D61" s="69"/>
      <c r="E61" s="662"/>
      <c r="F61" s="663"/>
      <c r="G61" s="671"/>
      <c r="H61" s="672"/>
      <c r="I61" s="672"/>
      <c r="J61" s="672"/>
      <c r="K61" s="672"/>
      <c r="L61" s="672"/>
      <c r="M61" s="672"/>
      <c r="N61" s="672"/>
      <c r="O61" s="673"/>
      <c r="P61" s="732" t="str">
        <f>P55</f>
        <v> 平成30年3月31日
 以前のもの</v>
      </c>
      <c r="Q61" s="733"/>
      <c r="R61" s="733"/>
      <c r="S61" s="733"/>
      <c r="T61" s="733"/>
      <c r="U61" s="733"/>
      <c r="V61" s="734"/>
      <c r="W61" s="738"/>
      <c r="X61" s="739"/>
      <c r="Y61" s="739"/>
      <c r="Z61" s="739"/>
      <c r="AA61" s="739"/>
      <c r="AB61" s="739"/>
      <c r="AC61" s="739"/>
      <c r="AD61" s="739"/>
      <c r="AE61" s="739"/>
      <c r="AF61" s="139"/>
      <c r="AG61" s="443">
        <v>24</v>
      </c>
      <c r="AH61" s="446"/>
      <c r="AI61" s="726"/>
      <c r="AJ61" s="564">
        <f>IF(W62=0,"",TRUNC(SUMIF('報告書入力'!$C$14:$C$149,B62,'報告書入力'!$Y$14:$Y$149)/1000,0))</f>
      </c>
      <c r="AK61" s="565"/>
      <c r="AL61" s="565"/>
      <c r="AM61" s="565"/>
      <c r="AN61" s="565"/>
      <c r="AO61" s="565"/>
      <c r="AP61" s="566"/>
      <c r="AQ61" s="140"/>
      <c r="AR61" s="139"/>
      <c r="AS61" s="424">
        <f>D62</f>
        <v>17</v>
      </c>
      <c r="AT61" s="242"/>
      <c r="AU61" s="422"/>
      <c r="AV61" s="715"/>
      <c r="AW61" s="716"/>
      <c r="AX61" s="717"/>
      <c r="AY61" s="693">
        <f>IF(AJ61="","",TRUNC(AJ61*D62))</f>
      </c>
      <c r="AZ61" s="618"/>
      <c r="BA61" s="618"/>
      <c r="BB61" s="618"/>
      <c r="BC61" s="618"/>
      <c r="BD61" s="618"/>
      <c r="BE61" s="618"/>
      <c r="BF61" s="618"/>
      <c r="BG61" s="618"/>
      <c r="BH61" s="730"/>
      <c r="BI61" s="866"/>
      <c r="BJ61" s="867"/>
      <c r="BK61" s="867"/>
      <c r="BL61" s="766"/>
    </row>
    <row r="62" spans="2:64" ht="10.5" customHeight="1">
      <c r="B62" s="69">
        <f>E59*10+2</f>
        <v>372</v>
      </c>
      <c r="C62" s="69">
        <f>AG61</f>
        <v>24</v>
      </c>
      <c r="D62" s="69">
        <v>17</v>
      </c>
      <c r="E62" s="662"/>
      <c r="F62" s="663"/>
      <c r="G62" s="671"/>
      <c r="H62" s="672"/>
      <c r="I62" s="672"/>
      <c r="J62" s="672"/>
      <c r="K62" s="672"/>
      <c r="L62" s="672"/>
      <c r="M62" s="672"/>
      <c r="N62" s="672"/>
      <c r="O62" s="673"/>
      <c r="P62" s="735"/>
      <c r="Q62" s="736"/>
      <c r="R62" s="736"/>
      <c r="S62" s="736"/>
      <c r="T62" s="736"/>
      <c r="U62" s="736"/>
      <c r="V62" s="737"/>
      <c r="W62" s="696">
        <f>SUMIF('報告書入力'!$C$15:$C$149,B62,'報告書入力'!$W$15:$W$149)</f>
        <v>0</v>
      </c>
      <c r="X62" s="697"/>
      <c r="Y62" s="697"/>
      <c r="Z62" s="697"/>
      <c r="AA62" s="697"/>
      <c r="AB62" s="697"/>
      <c r="AC62" s="697"/>
      <c r="AD62" s="697"/>
      <c r="AE62" s="697"/>
      <c r="AF62" s="142"/>
      <c r="AG62" s="424"/>
      <c r="AH62" s="422"/>
      <c r="AI62" s="727"/>
      <c r="AJ62" s="567"/>
      <c r="AK62" s="568"/>
      <c r="AL62" s="568"/>
      <c r="AM62" s="568"/>
      <c r="AN62" s="568"/>
      <c r="AO62" s="568"/>
      <c r="AP62" s="569"/>
      <c r="AQ62" s="721"/>
      <c r="AR62" s="721"/>
      <c r="AS62" s="557"/>
      <c r="AT62" s="558"/>
      <c r="AU62" s="559"/>
      <c r="AV62" s="863"/>
      <c r="AW62" s="864"/>
      <c r="AX62" s="865"/>
      <c r="AY62" s="694"/>
      <c r="AZ62" s="695"/>
      <c r="BA62" s="695"/>
      <c r="BB62" s="695"/>
      <c r="BC62" s="695"/>
      <c r="BD62" s="695"/>
      <c r="BE62" s="695"/>
      <c r="BF62" s="695"/>
      <c r="BG62" s="695"/>
      <c r="BH62" s="731"/>
      <c r="BI62" s="866"/>
      <c r="BJ62" s="867"/>
      <c r="BK62" s="867"/>
      <c r="BL62" s="766"/>
    </row>
    <row r="63" spans="4:64" ht="7.5" customHeight="1">
      <c r="D63" s="69"/>
      <c r="E63" s="664"/>
      <c r="F63" s="665"/>
      <c r="G63" s="671"/>
      <c r="H63" s="672"/>
      <c r="I63" s="672"/>
      <c r="J63" s="672"/>
      <c r="K63" s="672"/>
      <c r="L63" s="672"/>
      <c r="M63" s="672"/>
      <c r="N63" s="672"/>
      <c r="O63" s="673"/>
      <c r="P63" s="732" t="str">
        <f>P57</f>
        <v> 平成30年4月1日
 以降のもの</v>
      </c>
      <c r="Q63" s="733"/>
      <c r="R63" s="733"/>
      <c r="S63" s="733"/>
      <c r="T63" s="733"/>
      <c r="U63" s="733"/>
      <c r="V63" s="734"/>
      <c r="W63" s="738"/>
      <c r="X63" s="739"/>
      <c r="Y63" s="739"/>
      <c r="Z63" s="739"/>
      <c r="AA63" s="739"/>
      <c r="AB63" s="739"/>
      <c r="AC63" s="739"/>
      <c r="AD63" s="739"/>
      <c r="AE63" s="739"/>
      <c r="AG63" s="443">
        <v>24</v>
      </c>
      <c r="AH63" s="446"/>
      <c r="AI63" s="726"/>
      <c r="AJ63" s="564">
        <f>IF(W64=0,"",TRUNC(SUMIF('報告書入力'!$C$14:$C$149,B64,'報告書入力'!$Y$14:$Y$149)/1000,0))</f>
      </c>
      <c r="AK63" s="565"/>
      <c r="AL63" s="565"/>
      <c r="AM63" s="565"/>
      <c r="AN63" s="565"/>
      <c r="AO63" s="565"/>
      <c r="AP63" s="566"/>
      <c r="AQ63" s="144"/>
      <c r="AR63" s="144"/>
      <c r="AS63" s="443">
        <f>D64</f>
        <v>15</v>
      </c>
      <c r="AT63" s="560"/>
      <c r="AU63" s="446"/>
      <c r="AV63" s="863"/>
      <c r="AW63" s="864"/>
      <c r="AX63" s="865"/>
      <c r="AY63" s="693">
        <f>IF(AJ63="","",TRUNC(AJ63*D64))</f>
      </c>
      <c r="AZ63" s="618"/>
      <c r="BA63" s="618"/>
      <c r="BB63" s="618"/>
      <c r="BC63" s="618"/>
      <c r="BD63" s="618"/>
      <c r="BE63" s="618"/>
      <c r="BF63" s="618"/>
      <c r="BG63" s="618"/>
      <c r="BH63" s="141"/>
      <c r="BI63" s="866"/>
      <c r="BJ63" s="867"/>
      <c r="BK63" s="867"/>
      <c r="BL63" s="766"/>
    </row>
    <row r="64" spans="2:64" ht="10.5" customHeight="1">
      <c r="B64" s="69">
        <f>E59*10+3</f>
        <v>373</v>
      </c>
      <c r="C64" s="69">
        <f>AG63</f>
        <v>24</v>
      </c>
      <c r="D64" s="69">
        <v>15</v>
      </c>
      <c r="E64" s="666"/>
      <c r="F64" s="667"/>
      <c r="G64" s="674"/>
      <c r="H64" s="675"/>
      <c r="I64" s="675"/>
      <c r="J64" s="675"/>
      <c r="K64" s="675"/>
      <c r="L64" s="675"/>
      <c r="M64" s="675"/>
      <c r="N64" s="675"/>
      <c r="O64" s="676"/>
      <c r="P64" s="735"/>
      <c r="Q64" s="736"/>
      <c r="R64" s="736"/>
      <c r="S64" s="736"/>
      <c r="T64" s="736"/>
      <c r="U64" s="736"/>
      <c r="V64" s="737"/>
      <c r="W64" s="696">
        <f>SUMIF('報告書入力'!$C$15:$C$149,B64,'報告書入力'!$W$15:$W$149)</f>
        <v>0</v>
      </c>
      <c r="X64" s="697"/>
      <c r="Y64" s="697"/>
      <c r="Z64" s="697"/>
      <c r="AA64" s="697"/>
      <c r="AB64" s="697"/>
      <c r="AC64" s="697"/>
      <c r="AD64" s="697"/>
      <c r="AE64" s="697"/>
      <c r="AF64" s="145"/>
      <c r="AG64" s="557"/>
      <c r="AH64" s="559"/>
      <c r="AI64" s="727"/>
      <c r="AJ64" s="567"/>
      <c r="AK64" s="568"/>
      <c r="AL64" s="568"/>
      <c r="AM64" s="568"/>
      <c r="AN64" s="568"/>
      <c r="AO64" s="568"/>
      <c r="AP64" s="569"/>
      <c r="AQ64" s="722"/>
      <c r="AR64" s="723"/>
      <c r="AS64" s="557"/>
      <c r="AT64" s="558"/>
      <c r="AU64" s="559"/>
      <c r="AV64" s="718"/>
      <c r="AW64" s="719"/>
      <c r="AX64" s="720"/>
      <c r="AY64" s="694"/>
      <c r="AZ64" s="695"/>
      <c r="BA64" s="695"/>
      <c r="BB64" s="695"/>
      <c r="BC64" s="695"/>
      <c r="BD64" s="695"/>
      <c r="BE64" s="695"/>
      <c r="BF64" s="695"/>
      <c r="BG64" s="695"/>
      <c r="BH64" s="146"/>
      <c r="BI64" s="866"/>
      <c r="BJ64" s="867"/>
      <c r="BK64" s="867"/>
      <c r="BL64" s="766"/>
    </row>
    <row r="65" spans="4:64" ht="7.5" customHeight="1">
      <c r="D65" s="69"/>
      <c r="E65" s="698"/>
      <c r="F65" s="446"/>
      <c r="G65" s="700"/>
      <c r="H65" s="701"/>
      <c r="I65" s="701"/>
      <c r="J65" s="701"/>
      <c r="K65" s="701"/>
      <c r="L65" s="701"/>
      <c r="M65" s="701"/>
      <c r="N65" s="701"/>
      <c r="O65" s="702"/>
      <c r="P65" s="706" t="s">
        <v>141</v>
      </c>
      <c r="Q65" s="707"/>
      <c r="R65" s="707"/>
      <c r="S65" s="707"/>
      <c r="T65" s="707"/>
      <c r="U65" s="707"/>
      <c r="V65" s="708"/>
      <c r="W65" s="712"/>
      <c r="X65" s="713"/>
      <c r="Y65" s="713"/>
      <c r="Z65" s="713"/>
      <c r="AA65" s="713"/>
      <c r="AB65" s="713"/>
      <c r="AC65" s="713"/>
      <c r="AD65" s="713"/>
      <c r="AE65" s="713"/>
      <c r="AF65" s="147"/>
      <c r="AG65" s="681"/>
      <c r="AH65" s="683"/>
      <c r="AI65" s="726" t="s">
        <v>142</v>
      </c>
      <c r="AJ65" s="714"/>
      <c r="AK65" s="714"/>
      <c r="AL65" s="714"/>
      <c r="AM65" s="714"/>
      <c r="AN65" s="714"/>
      <c r="AO65" s="714"/>
      <c r="AP65" s="714"/>
      <c r="AQ65" s="148"/>
      <c r="AR65" s="149"/>
      <c r="AS65" s="681"/>
      <c r="AT65" s="682"/>
      <c r="AU65" s="683"/>
      <c r="AV65" s="687"/>
      <c r="AW65" s="688"/>
      <c r="AX65" s="689"/>
      <c r="AY65" s="693">
        <f>IF(AJ65="","",TRUNC(AJ65*D66))</f>
      </c>
      <c r="AZ65" s="618"/>
      <c r="BA65" s="618"/>
      <c r="BB65" s="618"/>
      <c r="BC65" s="618"/>
      <c r="BD65" s="618"/>
      <c r="BE65" s="618"/>
      <c r="BF65" s="618"/>
      <c r="BG65" s="618"/>
      <c r="BH65" s="150"/>
      <c r="BI65" s="866"/>
      <c r="BJ65" s="867"/>
      <c r="BK65" s="867"/>
      <c r="BL65" s="766"/>
    </row>
    <row r="66" spans="4:64" ht="10.5" customHeight="1">
      <c r="D66" s="69"/>
      <c r="E66" s="699"/>
      <c r="F66" s="559"/>
      <c r="G66" s="703"/>
      <c r="H66" s="704"/>
      <c r="I66" s="704"/>
      <c r="J66" s="704"/>
      <c r="K66" s="704"/>
      <c r="L66" s="704"/>
      <c r="M66" s="704"/>
      <c r="N66" s="704"/>
      <c r="O66" s="705"/>
      <c r="P66" s="709"/>
      <c r="Q66" s="710"/>
      <c r="R66" s="710"/>
      <c r="S66" s="710"/>
      <c r="T66" s="710"/>
      <c r="U66" s="710"/>
      <c r="V66" s="711"/>
      <c r="W66" s="696"/>
      <c r="X66" s="697"/>
      <c r="Y66" s="697"/>
      <c r="Z66" s="697"/>
      <c r="AA66" s="697"/>
      <c r="AB66" s="697"/>
      <c r="AC66" s="697"/>
      <c r="AD66" s="697"/>
      <c r="AE66" s="697"/>
      <c r="AF66" s="68"/>
      <c r="AG66" s="684"/>
      <c r="AH66" s="686"/>
      <c r="AI66" s="727"/>
      <c r="AJ66" s="697"/>
      <c r="AK66" s="697"/>
      <c r="AL66" s="697"/>
      <c r="AM66" s="697"/>
      <c r="AN66" s="697"/>
      <c r="AO66" s="697"/>
      <c r="AP66" s="697"/>
      <c r="AQ66" s="151"/>
      <c r="AR66" s="152"/>
      <c r="AS66" s="684"/>
      <c r="AT66" s="685"/>
      <c r="AU66" s="686"/>
      <c r="AV66" s="690"/>
      <c r="AW66" s="691"/>
      <c r="AX66" s="692"/>
      <c r="AY66" s="694"/>
      <c r="AZ66" s="695"/>
      <c r="BA66" s="695"/>
      <c r="BB66" s="695"/>
      <c r="BC66" s="695"/>
      <c r="BD66" s="695"/>
      <c r="BE66" s="695"/>
      <c r="BF66" s="695"/>
      <c r="BG66" s="695"/>
      <c r="BH66" s="146"/>
      <c r="BI66" s="866"/>
      <c r="BJ66" s="867"/>
      <c r="BK66" s="867"/>
      <c r="BL66" s="766"/>
    </row>
    <row r="67" spans="4:64" ht="18" customHeight="1">
      <c r="D67" s="69"/>
      <c r="E67" s="648"/>
      <c r="F67" s="649"/>
      <c r="G67" s="650" t="s">
        <v>110</v>
      </c>
      <c r="H67" s="651"/>
      <c r="I67" s="651"/>
      <c r="J67" s="651"/>
      <c r="K67" s="651"/>
      <c r="L67" s="651"/>
      <c r="M67" s="651"/>
      <c r="N67" s="651"/>
      <c r="O67" s="652"/>
      <c r="P67" s="653"/>
      <c r="Q67" s="654"/>
      <c r="R67" s="654"/>
      <c r="S67" s="654"/>
      <c r="T67" s="654"/>
      <c r="U67" s="654"/>
      <c r="V67" s="649"/>
      <c r="W67" s="655">
        <f>SUM(W11:AE66)</f>
        <v>0</v>
      </c>
      <c r="X67" s="656"/>
      <c r="Y67" s="656"/>
      <c r="Z67" s="656"/>
      <c r="AA67" s="656"/>
      <c r="AB67" s="656"/>
      <c r="AC67" s="656"/>
      <c r="AD67" s="656"/>
      <c r="AE67" s="657"/>
      <c r="AF67" s="153"/>
      <c r="AG67" s="658"/>
      <c r="AH67" s="659"/>
      <c r="AI67" s="154"/>
      <c r="AJ67" s="639">
        <f>SUM(AJ11:AP66)</f>
        <v>0</v>
      </c>
      <c r="AK67" s="640"/>
      <c r="AL67" s="640"/>
      <c r="AM67" s="640"/>
      <c r="AN67" s="640"/>
      <c r="AO67" s="640"/>
      <c r="AP67" s="641"/>
      <c r="AQ67" s="634"/>
      <c r="AR67" s="635"/>
      <c r="AS67" s="636"/>
      <c r="AT67" s="637"/>
      <c r="AU67" s="638"/>
      <c r="AV67" s="636"/>
      <c r="AW67" s="637"/>
      <c r="AX67" s="638"/>
      <c r="AY67" s="639">
        <f>SUM(AY11:BG66)</f>
        <v>0</v>
      </c>
      <c r="AZ67" s="640"/>
      <c r="BA67" s="640"/>
      <c r="BB67" s="640"/>
      <c r="BC67" s="640"/>
      <c r="BD67" s="640"/>
      <c r="BE67" s="640"/>
      <c r="BF67" s="640"/>
      <c r="BG67" s="641"/>
      <c r="BH67" s="155"/>
      <c r="BI67" s="866"/>
      <c r="BJ67" s="867"/>
      <c r="BK67" s="867"/>
      <c r="BL67" s="766"/>
    </row>
    <row r="68" spans="4:64" ht="18" customHeight="1">
      <c r="D68" s="69"/>
      <c r="AH68" s="156"/>
      <c r="AI68" s="157" t="s">
        <v>143</v>
      </c>
      <c r="AJ68" s="642" t="s">
        <v>144</v>
      </c>
      <c r="AK68" s="642"/>
      <c r="AL68" s="642"/>
      <c r="AM68" s="642"/>
      <c r="AN68" s="642"/>
      <c r="AO68" s="642"/>
      <c r="AP68" s="642"/>
      <c r="AQ68" s="642"/>
      <c r="AR68" s="643"/>
      <c r="AS68" s="158" t="s">
        <v>17</v>
      </c>
      <c r="AT68" s="644" t="s">
        <v>111</v>
      </c>
      <c r="AU68" s="644"/>
      <c r="AV68" s="644"/>
      <c r="AW68" s="644"/>
      <c r="AX68" s="645"/>
      <c r="AY68" s="646" t="s">
        <v>145</v>
      </c>
      <c r="AZ68" s="646"/>
      <c r="BA68" s="646"/>
      <c r="BB68" s="646"/>
      <c r="BC68" s="646"/>
      <c r="BD68" s="646"/>
      <c r="BE68" s="646"/>
      <c r="BF68" s="646"/>
      <c r="BG68" s="646"/>
      <c r="BH68" s="647"/>
      <c r="BI68" s="866"/>
      <c r="BJ68" s="867"/>
      <c r="BK68" s="867"/>
      <c r="BL68" s="766"/>
    </row>
    <row r="69" spans="4:64" ht="9.75" customHeight="1">
      <c r="D69" s="69"/>
      <c r="AI69" s="617">
        <f>SUM(AJ11:AP64)</f>
        <v>0</v>
      </c>
      <c r="AJ69" s="618"/>
      <c r="AK69" s="618"/>
      <c r="AL69" s="618"/>
      <c r="AM69" s="618"/>
      <c r="AN69" s="618"/>
      <c r="AO69" s="618"/>
      <c r="AP69" s="618"/>
      <c r="AQ69" s="621" t="s">
        <v>94</v>
      </c>
      <c r="AR69" s="622"/>
      <c r="AS69" s="625" t="s">
        <v>112</v>
      </c>
      <c r="AT69" s="626"/>
      <c r="AU69" s="626"/>
      <c r="AV69" s="626"/>
      <c r="AW69" s="626"/>
      <c r="AX69" s="627"/>
      <c r="AY69" s="628">
        <f>TRUNC(AI69*AS70)</f>
        <v>0</v>
      </c>
      <c r="AZ69" s="618"/>
      <c r="BA69" s="618"/>
      <c r="BB69" s="618"/>
      <c r="BC69" s="618"/>
      <c r="BD69" s="618"/>
      <c r="BE69" s="618"/>
      <c r="BF69" s="618"/>
      <c r="BG69" s="618"/>
      <c r="BH69" s="630" t="s">
        <v>27</v>
      </c>
      <c r="BI69" s="866"/>
      <c r="BJ69" s="867"/>
      <c r="BK69" s="867"/>
      <c r="BL69" s="766"/>
    </row>
    <row r="70" spans="4:64" ht="9.75" customHeight="1">
      <c r="D70" s="69"/>
      <c r="AI70" s="619"/>
      <c r="AJ70" s="620"/>
      <c r="AK70" s="620"/>
      <c r="AL70" s="620"/>
      <c r="AM70" s="620"/>
      <c r="AN70" s="620"/>
      <c r="AO70" s="620"/>
      <c r="AP70" s="620"/>
      <c r="AQ70" s="623"/>
      <c r="AR70" s="624"/>
      <c r="AS70" s="632">
        <v>0.02</v>
      </c>
      <c r="AT70" s="462"/>
      <c r="AU70" s="462"/>
      <c r="AV70" s="462"/>
      <c r="AW70" s="462"/>
      <c r="AX70" s="633"/>
      <c r="AY70" s="629"/>
      <c r="AZ70" s="620"/>
      <c r="BA70" s="620"/>
      <c r="BB70" s="620"/>
      <c r="BC70" s="620"/>
      <c r="BD70" s="620"/>
      <c r="BE70" s="620"/>
      <c r="BF70" s="620"/>
      <c r="BG70" s="620"/>
      <c r="BH70" s="631"/>
      <c r="BI70" s="866"/>
      <c r="BJ70" s="867"/>
      <c r="BK70" s="867"/>
      <c r="BL70" s="766"/>
    </row>
    <row r="71" spans="4:63" ht="10.5" customHeight="1">
      <c r="D71" s="69"/>
      <c r="E71" s="609" t="s">
        <v>113</v>
      </c>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V71" s="605" t="s">
        <v>114</v>
      </c>
      <c r="AW71" s="605"/>
      <c r="AX71" s="605"/>
      <c r="AY71" s="605"/>
      <c r="AZ71" s="610">
        <f>LEFT('事業所名等'!D3,3)</f>
      </c>
      <c r="BA71" s="610"/>
      <c r="BB71" s="610"/>
      <c r="BC71" s="610"/>
      <c r="BD71" s="461" t="s">
        <v>37</v>
      </c>
      <c r="BE71" s="461"/>
      <c r="BF71" s="461"/>
      <c r="BG71" s="611">
        <f>RIGHT('事業所名等'!D3,4)</f>
      </c>
      <c r="BH71" s="611"/>
      <c r="BI71" s="612"/>
      <c r="BJ71" s="612"/>
      <c r="BK71" s="61" t="s">
        <v>38</v>
      </c>
    </row>
    <row r="72" spans="4:63" ht="10.5" customHeight="1">
      <c r="D72" s="6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U72" s="159"/>
      <c r="AV72" s="613" t="s">
        <v>115</v>
      </c>
      <c r="AW72" s="613"/>
      <c r="AX72" s="613"/>
      <c r="AY72" s="613"/>
      <c r="AZ72" s="614">
        <f>'事業所名等'!D8</f>
        <v>0</v>
      </c>
      <c r="BA72" s="614"/>
      <c r="BB72" s="614"/>
      <c r="BC72" s="37" t="s">
        <v>37</v>
      </c>
      <c r="BD72" s="615">
        <f>'事業所名等'!E8</f>
        <v>0</v>
      </c>
      <c r="BE72" s="615"/>
      <c r="BF72" s="615"/>
      <c r="BG72" s="160" t="s">
        <v>37</v>
      </c>
      <c r="BH72" s="616">
        <f>'事業所名等'!F8</f>
        <v>0</v>
      </c>
      <c r="BI72" s="616"/>
      <c r="BJ72" s="616"/>
      <c r="BK72" s="61" t="s">
        <v>38</v>
      </c>
    </row>
    <row r="73" spans="4:18" ht="10.5" customHeight="1">
      <c r="D73" s="69"/>
      <c r="G73" s="596">
        <v>44931</v>
      </c>
      <c r="H73" s="596"/>
      <c r="I73" s="596"/>
      <c r="L73" s="598">
        <v>4</v>
      </c>
      <c r="M73" s="598"/>
      <c r="N73" s="598"/>
      <c r="P73" s="598"/>
      <c r="Q73" s="598"/>
      <c r="R73" s="598"/>
    </row>
    <row r="74" spans="5:63" s="74" customFormat="1" ht="10.5" customHeight="1">
      <c r="E74" s="606" t="s">
        <v>156</v>
      </c>
      <c r="F74" s="606"/>
      <c r="G74" s="597"/>
      <c r="H74" s="597"/>
      <c r="I74" s="597"/>
      <c r="J74" s="606" t="s">
        <v>24</v>
      </c>
      <c r="K74" s="606"/>
      <c r="L74" s="599"/>
      <c r="M74" s="599"/>
      <c r="N74" s="599"/>
      <c r="O74" s="70" t="s">
        <v>25</v>
      </c>
      <c r="P74" s="599"/>
      <c r="Q74" s="599"/>
      <c r="R74" s="599"/>
      <c r="S74" s="606" t="s">
        <v>35</v>
      </c>
      <c r="T74" s="606"/>
      <c r="AR74" s="607" t="str">
        <f>'一括有期報告書'!AC31</f>
        <v>山梨県大月市</v>
      </c>
      <c r="AS74" s="607"/>
      <c r="AT74" s="607"/>
      <c r="AU74" s="607"/>
      <c r="AV74" s="607"/>
      <c r="AW74" s="607"/>
      <c r="AX74" s="607"/>
      <c r="AY74" s="607"/>
      <c r="AZ74" s="607"/>
      <c r="BA74" s="607"/>
      <c r="BB74" s="607"/>
      <c r="BC74" s="607"/>
      <c r="BD74" s="607"/>
      <c r="BE74" s="607"/>
      <c r="BF74" s="607"/>
      <c r="BG74" s="607"/>
      <c r="BH74" s="607"/>
      <c r="BI74" s="607"/>
      <c r="BJ74"/>
      <c r="BK74" s="71"/>
    </row>
    <row r="75" spans="4:64" ht="10.5" customHeight="1">
      <c r="D75" s="69"/>
      <c r="AI75" s="74"/>
      <c r="AJ75" s="74"/>
      <c r="AK75" s="74"/>
      <c r="AL75" s="74"/>
      <c r="AM75" s="74"/>
      <c r="AN75" s="580" t="s">
        <v>72</v>
      </c>
      <c r="AO75" s="580"/>
      <c r="AP75" s="580"/>
      <c r="AQ75" s="73"/>
      <c r="AR75" s="608"/>
      <c r="AS75" s="608"/>
      <c r="AT75" s="608"/>
      <c r="AU75" s="608"/>
      <c r="AV75" s="608"/>
      <c r="AW75" s="608"/>
      <c r="AX75" s="608"/>
      <c r="AY75" s="608"/>
      <c r="AZ75" s="608"/>
      <c r="BA75" s="608"/>
      <c r="BB75" s="608"/>
      <c r="BC75" s="608"/>
      <c r="BD75" s="608"/>
      <c r="BE75" s="608"/>
      <c r="BF75" s="608"/>
      <c r="BG75" s="608"/>
      <c r="BH75" s="608"/>
      <c r="BI75" s="608"/>
      <c r="BJ75" s="72"/>
      <c r="BK75" s="73"/>
      <c r="BL75" s="74"/>
    </row>
    <row r="76" spans="4:64" ht="10.5" customHeight="1">
      <c r="D76" s="69"/>
      <c r="E76" s="600" t="str">
        <f>'一括有期報告書'!D33</f>
        <v>山梨</v>
      </c>
      <c r="F76" s="600"/>
      <c r="G76" s="600"/>
      <c r="H76" s="600"/>
      <c r="I76" s="602" t="s">
        <v>116</v>
      </c>
      <c r="J76" s="602"/>
      <c r="K76" s="602"/>
      <c r="L76" s="602"/>
      <c r="M76" s="602"/>
      <c r="N76" s="602"/>
      <c r="O76" s="602"/>
      <c r="P76" s="602"/>
      <c r="Q76" s="602"/>
      <c r="R76" s="602"/>
      <c r="S76" s="602"/>
      <c r="T76" s="602"/>
      <c r="U76" s="602"/>
      <c r="V76" s="602"/>
      <c r="W76" s="602"/>
      <c r="X76" s="602"/>
      <c r="Y76" s="602"/>
      <c r="Z76" s="602"/>
      <c r="AA76" s="602"/>
      <c r="AB76" s="602"/>
      <c r="AC76" s="602"/>
      <c r="AI76" s="74"/>
      <c r="AJ76" s="74"/>
      <c r="AK76" s="74"/>
      <c r="AL76" s="74"/>
      <c r="AM76" s="74"/>
      <c r="AN76" s="74"/>
      <c r="AO76" s="74"/>
      <c r="AP76" s="74"/>
      <c r="AQ76" s="74"/>
      <c r="AR76" s="74"/>
      <c r="AS76" s="74"/>
      <c r="AT76" s="74"/>
      <c r="AU76" s="74"/>
      <c r="AV76" s="74"/>
      <c r="AW76" s="74"/>
      <c r="AX76" s="74"/>
      <c r="AY76" s="74"/>
      <c r="AZ76" s="74"/>
      <c r="BA76" s="74"/>
      <c r="BB76" s="74"/>
      <c r="BC76" s="74"/>
      <c r="BD76" s="605"/>
      <c r="BE76" s="605"/>
      <c r="BF76" s="605"/>
      <c r="BG76" s="605"/>
      <c r="BH76" s="605"/>
      <c r="BI76" s="605"/>
      <c r="BJ76" s="605"/>
      <c r="BK76" s="605"/>
      <c r="BL76" s="74"/>
    </row>
    <row r="77" spans="4:64" ht="10.5" customHeight="1">
      <c r="D77" s="69"/>
      <c r="E77" s="601"/>
      <c r="F77" s="601"/>
      <c r="G77" s="601"/>
      <c r="H77" s="601"/>
      <c r="I77" s="603"/>
      <c r="J77" s="603"/>
      <c r="K77" s="603"/>
      <c r="L77" s="603"/>
      <c r="M77" s="603"/>
      <c r="N77" s="603"/>
      <c r="O77" s="603"/>
      <c r="P77" s="603"/>
      <c r="Q77" s="603"/>
      <c r="R77" s="603"/>
      <c r="S77" s="603"/>
      <c r="T77" s="603"/>
      <c r="U77" s="603"/>
      <c r="V77" s="603"/>
      <c r="W77" s="603"/>
      <c r="X77" s="603"/>
      <c r="Y77" s="603"/>
      <c r="Z77" s="603"/>
      <c r="AA77" s="603"/>
      <c r="AB77" s="603"/>
      <c r="AC77" s="603"/>
      <c r="AD77" s="153"/>
      <c r="AI77" s="74"/>
      <c r="AJ77" s="74"/>
      <c r="AK77" s="74"/>
      <c r="AL77" s="74"/>
      <c r="AM77" s="74"/>
      <c r="AN77" s="74"/>
      <c r="AO77" s="74"/>
      <c r="AP77" s="74"/>
      <c r="AR77" s="592">
        <f>'一括有期報告書'!AC32</f>
        <v>0</v>
      </c>
      <c r="AS77" s="592"/>
      <c r="AT77" s="592"/>
      <c r="AU77" s="592"/>
      <c r="AV77" s="592"/>
      <c r="AW77" s="592"/>
      <c r="AX77" s="592"/>
      <c r="AY77" s="592"/>
      <c r="AZ77" s="592"/>
      <c r="BA77" s="592"/>
      <c r="BB77" s="592"/>
      <c r="BC77" s="592"/>
      <c r="BD77" s="592"/>
      <c r="BE77" s="592"/>
      <c r="BF77" s="592"/>
      <c r="BG77" s="592"/>
      <c r="BH77" s="592"/>
      <c r="BI77" s="592"/>
      <c r="BJ77" s="75"/>
      <c r="BK77" s="75"/>
      <c r="BL77" s="74"/>
    </row>
    <row r="78" spans="4:64" ht="10.5" customHeight="1">
      <c r="D78" s="69"/>
      <c r="AI78" s="74"/>
      <c r="AJ78" s="74"/>
      <c r="AK78" s="74" t="s">
        <v>117</v>
      </c>
      <c r="AL78" s="74"/>
      <c r="AM78" s="74"/>
      <c r="AN78" s="74"/>
      <c r="AO78" s="74"/>
      <c r="AP78" s="74"/>
      <c r="AQ78" s="161"/>
      <c r="AR78" s="592"/>
      <c r="AS78" s="592"/>
      <c r="AT78" s="592"/>
      <c r="AU78" s="592"/>
      <c r="AV78" s="592"/>
      <c r="AW78" s="592"/>
      <c r="AX78" s="592"/>
      <c r="AY78" s="592"/>
      <c r="AZ78" s="592"/>
      <c r="BA78" s="592"/>
      <c r="BB78" s="592"/>
      <c r="BC78" s="592"/>
      <c r="BD78" s="592"/>
      <c r="BE78" s="592"/>
      <c r="BF78" s="592"/>
      <c r="BG78" s="592"/>
      <c r="BH78" s="592"/>
      <c r="BI78" s="592"/>
      <c r="BJ78" s="74"/>
      <c r="BK78" s="74"/>
      <c r="BL78" s="74"/>
    </row>
    <row r="79" spans="4:64" ht="10.5" customHeight="1">
      <c r="D79" s="69"/>
      <c r="AI79" s="74"/>
      <c r="AJ79" s="74"/>
      <c r="AK79" s="74"/>
      <c r="AL79" s="74"/>
      <c r="AM79" s="74"/>
      <c r="AN79" s="580" t="s">
        <v>118</v>
      </c>
      <c r="AO79" s="580"/>
      <c r="AP79" s="580"/>
      <c r="AQ79" s="162"/>
      <c r="AR79" s="604" t="str">
        <f>'一括有期報告書'!AC33</f>
        <v>　</v>
      </c>
      <c r="AS79" s="604"/>
      <c r="AT79" s="604"/>
      <c r="AU79" s="604"/>
      <c r="AV79" s="604"/>
      <c r="AW79" s="604"/>
      <c r="AX79" s="604"/>
      <c r="AY79" s="604"/>
      <c r="AZ79" s="604"/>
      <c r="BA79" s="604"/>
      <c r="BB79" s="604"/>
      <c r="BC79" s="604"/>
      <c r="BD79" s="604"/>
      <c r="BE79" s="604"/>
      <c r="BF79" s="604"/>
      <c r="BG79" s="604"/>
      <c r="BH79" s="604"/>
      <c r="BI79" s="604"/>
      <c r="BJ79" s="70"/>
      <c r="BK79" s="70"/>
      <c r="BL79" s="74"/>
    </row>
    <row r="80" spans="4:63" ht="10.5" customHeight="1">
      <c r="D80" s="69"/>
      <c r="AU80" s="574" t="s">
        <v>119</v>
      </c>
      <c r="AV80" s="574"/>
      <c r="AW80" s="574"/>
      <c r="AX80" s="574"/>
      <c r="AY80" s="574"/>
      <c r="AZ80" s="574"/>
      <c r="BA80" s="574"/>
      <c r="BB80" s="574"/>
      <c r="BC80" s="574"/>
      <c r="BD80" s="574"/>
      <c r="BE80" s="574"/>
      <c r="BF80" s="574"/>
      <c r="BG80" s="574"/>
      <c r="BH80" s="574"/>
      <c r="BI80" s="574"/>
      <c r="BJ80" s="574"/>
      <c r="BK80" s="574"/>
    </row>
    <row r="81" spans="4:63" ht="10.5" customHeight="1">
      <c r="D81" s="69"/>
      <c r="AU81" s="574"/>
      <c r="AV81" s="574"/>
      <c r="AW81" s="574"/>
      <c r="AX81" s="574"/>
      <c r="AY81" s="574"/>
      <c r="AZ81" s="574"/>
      <c r="BA81" s="574"/>
      <c r="BB81" s="574"/>
      <c r="BC81" s="574"/>
      <c r="BD81" s="574"/>
      <c r="BE81" s="574"/>
      <c r="BF81" s="574"/>
      <c r="BG81" s="574"/>
      <c r="BH81" s="574"/>
      <c r="BI81" s="574"/>
      <c r="BJ81" s="574"/>
      <c r="BK81" s="574"/>
    </row>
    <row r="82" spans="4:63" ht="10.5" customHeight="1">
      <c r="D82" s="69"/>
      <c r="E82" s="575" t="s">
        <v>120</v>
      </c>
      <c r="F82" s="576" t="s">
        <v>121</v>
      </c>
      <c r="G82" s="577" t="s">
        <v>122</v>
      </c>
      <c r="H82" s="578"/>
      <c r="I82" s="578"/>
      <c r="J82" s="578"/>
      <c r="K82" s="578"/>
      <c r="L82" s="578"/>
      <c r="M82" s="578"/>
      <c r="N82" s="578"/>
      <c r="O82" s="578"/>
      <c r="P82" s="578"/>
      <c r="Q82" s="578"/>
      <c r="R82" s="578"/>
      <c r="S82" s="578"/>
      <c r="T82" s="578"/>
      <c r="U82" s="578"/>
      <c r="V82" s="578"/>
      <c r="W82" s="578"/>
      <c r="X82" s="578"/>
      <c r="Y82" s="578"/>
      <c r="Z82" s="578"/>
      <c r="AA82" s="578"/>
      <c r="AB82" s="579"/>
      <c r="AC82" s="577" t="s">
        <v>123</v>
      </c>
      <c r="AD82" s="578"/>
      <c r="AE82" s="578"/>
      <c r="AF82" s="578"/>
      <c r="AG82" s="578"/>
      <c r="AH82" s="578"/>
      <c r="AI82" s="578"/>
      <c r="AJ82" s="578"/>
      <c r="AK82" s="578"/>
      <c r="AL82" s="578"/>
      <c r="AM82" s="578"/>
      <c r="AN82" s="578"/>
      <c r="AO82" s="578"/>
      <c r="AP82" s="578"/>
      <c r="AQ82" s="578"/>
      <c r="AR82" s="578"/>
      <c r="AS82" s="578"/>
      <c r="AT82" s="579"/>
      <c r="AU82" s="577" t="s">
        <v>124</v>
      </c>
      <c r="AV82" s="578"/>
      <c r="AW82" s="578"/>
      <c r="AX82" s="578"/>
      <c r="AY82" s="578"/>
      <c r="AZ82" s="578"/>
      <c r="BA82" s="578"/>
      <c r="BB82" s="578"/>
      <c r="BC82" s="578"/>
      <c r="BD82" s="578"/>
      <c r="BE82" s="578"/>
      <c r="BF82" s="578"/>
      <c r="BG82" s="578"/>
      <c r="BH82" s="578"/>
      <c r="BI82" s="578"/>
      <c r="BJ82" s="578"/>
      <c r="BK82" s="579"/>
    </row>
    <row r="83" spans="4:63" ht="9" customHeight="1">
      <c r="D83" s="69"/>
      <c r="E83" s="575"/>
      <c r="F83" s="576"/>
      <c r="G83" s="581"/>
      <c r="H83" s="582"/>
      <c r="I83" s="582"/>
      <c r="J83" s="582"/>
      <c r="K83" s="582"/>
      <c r="L83" s="582"/>
      <c r="M83" s="582"/>
      <c r="N83" s="582"/>
      <c r="O83" s="582"/>
      <c r="P83" s="582"/>
      <c r="Q83" s="582"/>
      <c r="R83" s="582"/>
      <c r="S83" s="582"/>
      <c r="T83" s="582"/>
      <c r="U83" s="582"/>
      <c r="V83" s="582"/>
      <c r="W83" s="582"/>
      <c r="X83" s="582"/>
      <c r="Y83" s="582"/>
      <c r="Z83" s="582"/>
      <c r="AA83" s="582"/>
      <c r="AB83" s="583"/>
      <c r="AC83" s="589"/>
      <c r="AD83" s="590"/>
      <c r="AE83" s="590"/>
      <c r="AF83" s="590"/>
      <c r="AG83" s="590"/>
      <c r="AH83" s="590"/>
      <c r="AI83" s="590"/>
      <c r="AJ83" s="590"/>
      <c r="AK83" s="590"/>
      <c r="AL83" s="590"/>
      <c r="AM83" s="590"/>
      <c r="AN83" s="590"/>
      <c r="AO83" s="590"/>
      <c r="AP83" s="590"/>
      <c r="AQ83" s="590"/>
      <c r="AR83" s="591"/>
      <c r="AS83" s="593" t="s">
        <v>43</v>
      </c>
      <c r="AT83" s="594"/>
      <c r="AU83" s="589"/>
      <c r="AV83" s="590"/>
      <c r="AW83" s="590"/>
      <c r="AX83" s="590"/>
      <c r="AY83" s="590"/>
      <c r="AZ83" s="590"/>
      <c r="BA83" s="590"/>
      <c r="BB83" s="590"/>
      <c r="BC83" s="590"/>
      <c r="BD83" s="590"/>
      <c r="BE83" s="590"/>
      <c r="BF83" s="590"/>
      <c r="BG83" s="590"/>
      <c r="BH83" s="590"/>
      <c r="BI83" s="590"/>
      <c r="BJ83" s="590"/>
      <c r="BK83" s="595"/>
    </row>
    <row r="84" spans="4:63" ht="9" customHeight="1">
      <c r="D84" s="69"/>
      <c r="E84" s="575"/>
      <c r="F84" s="576"/>
      <c r="G84" s="584"/>
      <c r="H84" s="297"/>
      <c r="I84" s="297"/>
      <c r="J84" s="297"/>
      <c r="K84" s="297"/>
      <c r="L84" s="297"/>
      <c r="M84" s="297"/>
      <c r="N84" s="297"/>
      <c r="O84" s="297"/>
      <c r="P84" s="297"/>
      <c r="Q84" s="297"/>
      <c r="R84" s="297"/>
      <c r="S84" s="297"/>
      <c r="T84" s="297"/>
      <c r="U84" s="297"/>
      <c r="V84" s="297"/>
      <c r="W84" s="297"/>
      <c r="X84" s="297"/>
      <c r="Y84" s="297"/>
      <c r="Z84" s="297"/>
      <c r="AA84" s="297"/>
      <c r="AB84" s="585"/>
      <c r="AC84" s="589"/>
      <c r="AD84" s="590"/>
      <c r="AE84" s="590"/>
      <c r="AF84" s="590"/>
      <c r="AG84" s="590"/>
      <c r="AH84" s="590"/>
      <c r="AI84" s="590"/>
      <c r="AJ84" s="590"/>
      <c r="AK84" s="590"/>
      <c r="AL84" s="590"/>
      <c r="AM84" s="590"/>
      <c r="AN84" s="590"/>
      <c r="AO84" s="590"/>
      <c r="AP84" s="590"/>
      <c r="AQ84" s="590"/>
      <c r="AR84" s="591"/>
      <c r="AS84" s="593"/>
      <c r="AT84" s="594"/>
      <c r="AU84" s="589"/>
      <c r="AV84" s="590"/>
      <c r="AW84" s="590"/>
      <c r="AX84" s="590"/>
      <c r="AY84" s="590"/>
      <c r="AZ84" s="590"/>
      <c r="BA84" s="590"/>
      <c r="BB84" s="590"/>
      <c r="BC84" s="590"/>
      <c r="BD84" s="590"/>
      <c r="BE84" s="590"/>
      <c r="BF84" s="590"/>
      <c r="BG84" s="590"/>
      <c r="BH84" s="590"/>
      <c r="BI84" s="590"/>
      <c r="BJ84" s="590"/>
      <c r="BK84" s="595"/>
    </row>
    <row r="85" spans="4:63" ht="9" customHeight="1">
      <c r="D85" s="69"/>
      <c r="E85" s="575"/>
      <c r="F85" s="576"/>
      <c r="G85" s="586"/>
      <c r="H85" s="587"/>
      <c r="I85" s="587"/>
      <c r="J85" s="587"/>
      <c r="K85" s="587"/>
      <c r="L85" s="587"/>
      <c r="M85" s="587"/>
      <c r="N85" s="587"/>
      <c r="O85" s="587"/>
      <c r="P85" s="587"/>
      <c r="Q85" s="587"/>
      <c r="R85" s="587"/>
      <c r="S85" s="587"/>
      <c r="T85" s="587"/>
      <c r="U85" s="587"/>
      <c r="V85" s="587"/>
      <c r="W85" s="587"/>
      <c r="X85" s="587"/>
      <c r="Y85" s="587"/>
      <c r="Z85" s="587"/>
      <c r="AA85" s="587"/>
      <c r="AB85" s="588"/>
      <c r="AC85" s="589"/>
      <c r="AD85" s="590"/>
      <c r="AE85" s="590"/>
      <c r="AF85" s="590"/>
      <c r="AG85" s="590"/>
      <c r="AH85" s="590"/>
      <c r="AI85" s="590"/>
      <c r="AJ85" s="590"/>
      <c r="AK85" s="590"/>
      <c r="AL85" s="590"/>
      <c r="AM85" s="590"/>
      <c r="AN85" s="590"/>
      <c r="AO85" s="590"/>
      <c r="AP85" s="590"/>
      <c r="AQ85" s="590"/>
      <c r="AR85" s="591"/>
      <c r="AS85" s="593"/>
      <c r="AT85" s="594"/>
      <c r="AU85" s="589"/>
      <c r="AV85" s="590"/>
      <c r="AW85" s="590"/>
      <c r="AX85" s="590"/>
      <c r="AY85" s="590"/>
      <c r="AZ85" s="590"/>
      <c r="BA85" s="590"/>
      <c r="BB85" s="590"/>
      <c r="BC85" s="590"/>
      <c r="BD85" s="590"/>
      <c r="BE85" s="590"/>
      <c r="BF85" s="590"/>
      <c r="BG85" s="590"/>
      <c r="BH85" s="590"/>
      <c r="BI85" s="590"/>
      <c r="BJ85" s="590"/>
      <c r="BK85" s="595"/>
    </row>
    <row r="86" spans="4:63" ht="9" customHeight="1">
      <c r="D86" s="69"/>
      <c r="E86" s="163"/>
      <c r="F86" s="163"/>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61"/>
      <c r="AT86" s="61"/>
      <c r="AU86" s="46"/>
      <c r="AV86" s="46"/>
      <c r="AW86" s="46"/>
      <c r="AX86" s="46"/>
      <c r="AY86" s="46"/>
      <c r="AZ86" s="46"/>
      <c r="BA86" s="46"/>
      <c r="BB86" s="46"/>
      <c r="BC86" s="46"/>
      <c r="BD86" s="46"/>
      <c r="BE86" s="46"/>
      <c r="BF86" s="46"/>
      <c r="BG86" s="862" t="s">
        <v>146</v>
      </c>
      <c r="BH86" s="862"/>
      <c r="BI86" s="862"/>
      <c r="BJ86" s="862"/>
      <c r="BK86" s="862"/>
    </row>
    <row r="87" spans="4:63" ht="9" customHeight="1">
      <c r="D87" s="69"/>
      <c r="E87" s="163"/>
      <c r="F87" s="163"/>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61"/>
      <c r="AT87" s="61"/>
      <c r="AU87" s="46"/>
      <c r="AV87" s="46"/>
      <c r="AW87" s="46"/>
      <c r="AX87" s="46"/>
      <c r="AY87" s="46"/>
      <c r="AZ87" s="46"/>
      <c r="BA87" s="46"/>
      <c r="BB87" s="46"/>
      <c r="BC87" s="46"/>
      <c r="BD87" s="46"/>
      <c r="BE87" s="46"/>
      <c r="BF87" s="46"/>
      <c r="BG87" s="46"/>
      <c r="BH87" s="46"/>
      <c r="BI87" s="46"/>
      <c r="BJ87" s="46"/>
      <c r="BK87" s="46"/>
    </row>
    <row r="88" ht="15.75" customHeight="1">
      <c r="D88" s="69"/>
    </row>
    <row r="89" ht="15.75" customHeight="1">
      <c r="D89" s="69"/>
    </row>
    <row r="90" ht="15.75" customHeight="1">
      <c r="D90" s="69"/>
    </row>
    <row r="91" ht="15.75" customHeight="1">
      <c r="D91" s="69"/>
    </row>
    <row r="92" ht="15.75" customHeight="1">
      <c r="D92" s="69"/>
    </row>
    <row r="93" ht="15.75" customHeight="1">
      <c r="D93" s="69"/>
    </row>
    <row r="94" ht="15.75" customHeight="1">
      <c r="D94" s="69"/>
    </row>
    <row r="95" ht="15.75" customHeight="1">
      <c r="D95" s="69"/>
    </row>
    <row r="96" ht="15.75" customHeight="1">
      <c r="D96" s="69"/>
    </row>
    <row r="97" ht="15.75" customHeight="1">
      <c r="D97" s="69"/>
    </row>
    <row r="98" ht="15.75" customHeight="1">
      <c r="D98" s="69"/>
    </row>
    <row r="99" ht="15.75" customHeight="1">
      <c r="D99" s="69"/>
    </row>
    <row r="100" ht="15.75" customHeight="1">
      <c r="D100" s="69"/>
    </row>
    <row r="101" ht="15.75" customHeight="1">
      <c r="D101" s="69"/>
    </row>
    <row r="102" ht="15.75" customHeight="1">
      <c r="D102" s="69"/>
    </row>
    <row r="103" ht="15.75" customHeight="1">
      <c r="D103" s="69"/>
    </row>
    <row r="104" ht="15.75" customHeight="1">
      <c r="D104" s="69"/>
    </row>
    <row r="105" ht="15.75" customHeight="1">
      <c r="D105" s="69"/>
    </row>
    <row r="106" ht="15.75" customHeight="1">
      <c r="D106" s="69"/>
    </row>
    <row r="107" ht="15.75" customHeight="1">
      <c r="D107" s="69"/>
    </row>
    <row r="108" ht="15.75" customHeight="1">
      <c r="D108" s="69"/>
    </row>
    <row r="109" ht="15.75" customHeight="1">
      <c r="D109" s="69"/>
    </row>
    <row r="110" ht="15.75" customHeight="1">
      <c r="D110" s="69"/>
    </row>
    <row r="111" ht="15.75" customHeight="1">
      <c r="D111" s="69"/>
    </row>
    <row r="112" ht="15.75" customHeight="1">
      <c r="D112" s="69"/>
    </row>
    <row r="113" ht="15.75" customHeight="1">
      <c r="D113" s="69"/>
    </row>
    <row r="114" ht="15.75" customHeight="1">
      <c r="D114" s="69"/>
    </row>
    <row r="115" ht="15.75" customHeight="1">
      <c r="D115" s="69"/>
    </row>
    <row r="116" ht="15.75" customHeight="1">
      <c r="D116" s="69"/>
    </row>
    <row r="117" ht="15.75" customHeight="1">
      <c r="D117" s="69"/>
    </row>
    <row r="118" ht="15.75" customHeight="1">
      <c r="D118" s="69"/>
    </row>
    <row r="119" ht="15.75" customHeight="1">
      <c r="D119" s="69"/>
    </row>
    <row r="120" ht="15.75" customHeight="1">
      <c r="D120" s="69"/>
    </row>
    <row r="121" ht="15.75" customHeight="1">
      <c r="D121" s="69"/>
    </row>
    <row r="122" ht="15.75" customHeight="1">
      <c r="D122" s="69"/>
    </row>
    <row r="123" ht="15.75" customHeight="1">
      <c r="D123" s="69"/>
    </row>
    <row r="124" ht="15.75" customHeight="1">
      <c r="D124" s="69"/>
    </row>
    <row r="125" ht="15.75" customHeight="1">
      <c r="D125" s="69"/>
    </row>
    <row r="126" ht="15.75" customHeight="1">
      <c r="D126" s="69"/>
    </row>
    <row r="127" ht="15.75" customHeight="1">
      <c r="D127" s="69"/>
    </row>
    <row r="128" ht="15.75" customHeight="1">
      <c r="D128" s="69"/>
    </row>
    <row r="129" ht="15.75" customHeight="1">
      <c r="D129" s="69"/>
    </row>
    <row r="130" ht="15.75" customHeight="1">
      <c r="D130" s="69"/>
    </row>
    <row r="131" ht="15.75" customHeight="1">
      <c r="D131" s="69"/>
    </row>
    <row r="132" ht="15.75" customHeight="1">
      <c r="D132" s="69"/>
    </row>
    <row r="133" ht="15.75" customHeight="1">
      <c r="D133" s="69"/>
    </row>
    <row r="134" ht="15.75" customHeight="1">
      <c r="D134" s="69"/>
    </row>
    <row r="135" ht="15.75" customHeight="1">
      <c r="D135" s="69"/>
    </row>
    <row r="136" ht="15.75" customHeight="1">
      <c r="D136" s="69"/>
    </row>
    <row r="137" ht="15.75" customHeight="1">
      <c r="D137" s="69"/>
    </row>
    <row r="138" ht="15.75" customHeight="1">
      <c r="D138" s="69"/>
    </row>
    <row r="139" ht="15.75" customHeight="1">
      <c r="D139" s="69"/>
    </row>
    <row r="140" ht="15.75" customHeight="1">
      <c r="D140" s="69"/>
    </row>
    <row r="141" ht="15.75" customHeight="1">
      <c r="D141" s="69"/>
    </row>
    <row r="142" ht="15.75" customHeight="1">
      <c r="D142" s="69"/>
    </row>
    <row r="143" ht="15.75" customHeight="1">
      <c r="D143" s="69"/>
    </row>
    <row r="144" ht="15.75" customHeight="1">
      <c r="D144" s="69"/>
    </row>
    <row r="145" ht="15.75" customHeight="1">
      <c r="D145" s="69"/>
    </row>
    <row r="146" ht="15.75" customHeight="1">
      <c r="D146" s="69"/>
    </row>
    <row r="147" ht="15.75" customHeight="1">
      <c r="D147" s="69"/>
    </row>
    <row r="148" ht="15.75" customHeight="1">
      <c r="D148" s="69"/>
    </row>
    <row r="149" ht="15.75" customHeight="1">
      <c r="D149" s="69"/>
    </row>
    <row r="150" ht="15.75" customHeight="1">
      <c r="D150" s="69"/>
    </row>
    <row r="151" ht="15.75" customHeight="1">
      <c r="D151" s="69"/>
    </row>
    <row r="152" ht="15.75" customHeight="1">
      <c r="D152" s="69"/>
    </row>
    <row r="153" ht="15.75" customHeight="1">
      <c r="D153" s="69"/>
    </row>
    <row r="154" ht="15.75" customHeight="1">
      <c r="D154" s="69"/>
    </row>
    <row r="155" ht="15.75" customHeight="1">
      <c r="D155" s="69"/>
    </row>
    <row r="156" ht="15.75" customHeight="1">
      <c r="D156" s="69"/>
    </row>
    <row r="157" ht="15.75" customHeight="1">
      <c r="D157" s="69"/>
    </row>
    <row r="158" ht="15.75" customHeight="1">
      <c r="D158" s="69"/>
    </row>
    <row r="159" ht="15.75" customHeight="1">
      <c r="D159" s="69"/>
    </row>
    <row r="160" ht="15.75" customHeight="1">
      <c r="D160" s="69"/>
    </row>
    <row r="161" ht="15.75" customHeight="1">
      <c r="D161" s="69"/>
    </row>
    <row r="162" ht="15.75" customHeight="1">
      <c r="D162" s="69"/>
    </row>
    <row r="163" ht="15.75" customHeight="1">
      <c r="D163" s="69"/>
    </row>
    <row r="164" ht="15.75" customHeight="1">
      <c r="D164" s="69"/>
    </row>
    <row r="165" ht="15.75" customHeight="1">
      <c r="D165" s="69"/>
    </row>
    <row r="166" ht="15.75" customHeight="1">
      <c r="D166" s="69"/>
    </row>
    <row r="167" ht="15.75" customHeight="1">
      <c r="D167" s="69"/>
    </row>
    <row r="168" ht="15.75" customHeight="1">
      <c r="D168" s="69"/>
    </row>
    <row r="169" ht="15.75" customHeight="1">
      <c r="D169" s="69"/>
    </row>
    <row r="170" ht="15.75" customHeight="1">
      <c r="D170" s="69"/>
    </row>
    <row r="171" ht="15.75" customHeight="1">
      <c r="D171" s="69"/>
    </row>
    <row r="172" ht="15.75" customHeight="1">
      <c r="D172" s="69"/>
    </row>
    <row r="173" ht="15.75" customHeight="1">
      <c r="D173" s="69"/>
    </row>
    <row r="174" ht="15.75" customHeight="1">
      <c r="D174" s="69"/>
    </row>
    <row r="175" ht="15.75" customHeight="1">
      <c r="D175" s="69"/>
    </row>
    <row r="176" ht="15.75" customHeight="1">
      <c r="D176" s="69"/>
    </row>
    <row r="177" ht="15.75" customHeight="1">
      <c r="D177" s="69"/>
    </row>
    <row r="178" ht="15.75" customHeight="1">
      <c r="D178" s="69"/>
    </row>
    <row r="179" ht="15.75" customHeight="1">
      <c r="D179" s="69"/>
    </row>
    <row r="180" ht="15.75" customHeight="1">
      <c r="D180" s="69"/>
    </row>
    <row r="181" ht="15.75" customHeight="1">
      <c r="D181" s="69"/>
    </row>
    <row r="182" ht="15.75" customHeight="1">
      <c r="D182" s="69"/>
    </row>
    <row r="183" ht="15.75" customHeight="1">
      <c r="D183" s="69"/>
    </row>
    <row r="184" ht="15.75" customHeight="1">
      <c r="D184" s="69"/>
    </row>
    <row r="185" ht="15.75" customHeight="1">
      <c r="D185" s="69"/>
    </row>
    <row r="186" ht="15.75" customHeight="1">
      <c r="D186" s="69"/>
    </row>
    <row r="187" ht="15.75" customHeight="1">
      <c r="D187" s="69"/>
    </row>
    <row r="188" ht="15.75" customHeight="1">
      <c r="D188" s="69"/>
    </row>
    <row r="189" ht="15.75" customHeight="1">
      <c r="D189" s="69"/>
    </row>
    <row r="190" ht="15.75" customHeight="1">
      <c r="D190" s="69"/>
    </row>
    <row r="191" ht="15.75" customHeight="1">
      <c r="D191" s="69"/>
    </row>
    <row r="192" ht="15.75" customHeight="1">
      <c r="D192" s="69"/>
    </row>
    <row r="193" ht="15.75" customHeight="1">
      <c r="D193" s="69"/>
    </row>
    <row r="194" ht="15.75" customHeight="1">
      <c r="D194" s="69"/>
    </row>
    <row r="195" ht="15.75" customHeight="1">
      <c r="D195" s="69"/>
    </row>
    <row r="196" ht="15.75" customHeight="1">
      <c r="D196" s="69"/>
    </row>
    <row r="197" ht="15.75" customHeight="1">
      <c r="D197" s="69"/>
    </row>
    <row r="198" ht="15.75" customHeight="1">
      <c r="D198" s="69"/>
    </row>
    <row r="199" ht="15.75" customHeight="1">
      <c r="D199" s="69"/>
    </row>
    <row r="200" ht="15.75" customHeight="1">
      <c r="D200" s="69"/>
    </row>
    <row r="201" ht="15.75" customHeight="1">
      <c r="D201" s="69"/>
    </row>
    <row r="202" ht="15.75" customHeight="1">
      <c r="D202" s="69"/>
    </row>
    <row r="203" ht="15.75" customHeight="1">
      <c r="D203" s="69"/>
    </row>
    <row r="204" ht="15.75" customHeight="1">
      <c r="D204" s="69"/>
    </row>
    <row r="205" ht="15.75" customHeight="1">
      <c r="D205" s="69"/>
    </row>
    <row r="206" ht="15.75" customHeight="1">
      <c r="D206" s="69"/>
    </row>
    <row r="207" ht="15.75" customHeight="1">
      <c r="D207" s="69"/>
    </row>
    <row r="208" ht="15.75" customHeight="1">
      <c r="D208" s="69"/>
    </row>
    <row r="209" ht="15.75" customHeight="1">
      <c r="D209" s="69"/>
    </row>
    <row r="210" ht="15.75" customHeight="1">
      <c r="D210" s="69"/>
    </row>
    <row r="211" ht="15.75" customHeight="1">
      <c r="D211" s="69"/>
    </row>
    <row r="212" ht="15.75" customHeight="1">
      <c r="D212" s="69"/>
    </row>
    <row r="213" ht="15.75" customHeight="1">
      <c r="D213" s="69"/>
    </row>
    <row r="214" ht="15.75" customHeight="1">
      <c r="D214" s="69"/>
    </row>
    <row r="215" ht="15.75" customHeight="1">
      <c r="D215" s="69"/>
    </row>
    <row r="216" ht="15.75" customHeight="1">
      <c r="D216" s="69"/>
    </row>
    <row r="217" ht="15.75" customHeight="1">
      <c r="D217" s="69"/>
    </row>
    <row r="218" ht="15.75" customHeight="1">
      <c r="D218" s="69"/>
    </row>
    <row r="219" ht="15.75" customHeight="1">
      <c r="D219" s="69"/>
    </row>
    <row r="220" ht="15.75" customHeight="1">
      <c r="D220" s="69"/>
    </row>
    <row r="221" ht="15.75" customHeight="1">
      <c r="D221" s="69"/>
    </row>
    <row r="222" ht="15.75" customHeight="1">
      <c r="D222" s="69"/>
    </row>
    <row r="223" ht="15.75" customHeight="1">
      <c r="D223" s="69"/>
    </row>
    <row r="224" ht="15.75" customHeight="1">
      <c r="D224" s="69"/>
    </row>
    <row r="225" ht="15.75" customHeight="1">
      <c r="D225" s="69"/>
    </row>
    <row r="226" ht="15.75" customHeight="1">
      <c r="D226" s="69"/>
    </row>
    <row r="227" ht="15.75" customHeight="1">
      <c r="D227" s="69"/>
    </row>
    <row r="228" ht="15.75" customHeight="1">
      <c r="D228" s="69"/>
    </row>
    <row r="229" ht="15.75" customHeight="1">
      <c r="D229" s="69"/>
    </row>
    <row r="230" ht="15.75" customHeight="1">
      <c r="D230" s="69"/>
    </row>
    <row r="231" ht="15.75" customHeight="1">
      <c r="D231" s="69"/>
    </row>
    <row r="232" ht="15.75" customHeight="1">
      <c r="D232" s="69"/>
    </row>
    <row r="233" ht="15.75" customHeight="1">
      <c r="D233" s="69"/>
    </row>
    <row r="234" ht="15.75" customHeight="1">
      <c r="D234" s="69"/>
    </row>
    <row r="235" ht="15.75" customHeight="1">
      <c r="D235" s="69"/>
    </row>
    <row r="236" ht="15.75" customHeight="1">
      <c r="D236" s="69"/>
    </row>
    <row r="237" ht="15.75" customHeight="1">
      <c r="D237" s="69"/>
    </row>
    <row r="238" ht="15.75" customHeight="1">
      <c r="D238" s="69"/>
    </row>
    <row r="239" ht="15.75" customHeight="1">
      <c r="D239" s="69"/>
    </row>
    <row r="240" ht="15.75" customHeight="1">
      <c r="D240" s="69"/>
    </row>
    <row r="241" ht="15.75" customHeight="1">
      <c r="D241" s="69"/>
    </row>
    <row r="242" ht="15.75" customHeight="1">
      <c r="D242" s="69"/>
    </row>
    <row r="243" ht="15.75" customHeight="1">
      <c r="D243" s="69"/>
    </row>
    <row r="244" ht="15.75" customHeight="1">
      <c r="D244" s="69"/>
    </row>
    <row r="245" ht="15.75" customHeight="1">
      <c r="D245" s="69"/>
    </row>
    <row r="246" ht="15.75" customHeight="1">
      <c r="D246" s="69"/>
    </row>
    <row r="247" ht="15.75" customHeight="1">
      <c r="D247" s="69"/>
    </row>
    <row r="248" ht="15.75" customHeight="1">
      <c r="D248" s="69"/>
    </row>
    <row r="249" ht="15.75" customHeight="1">
      <c r="D249" s="69"/>
    </row>
    <row r="250" ht="15.75" customHeight="1">
      <c r="D250" s="69"/>
    </row>
    <row r="251" ht="15.75" customHeight="1">
      <c r="D251" s="69"/>
    </row>
    <row r="252" ht="15.75" customHeight="1">
      <c r="D252" s="69"/>
    </row>
    <row r="253" ht="15.75" customHeight="1">
      <c r="D253" s="69"/>
    </row>
    <row r="254" ht="15.75" customHeight="1">
      <c r="D254" s="69"/>
    </row>
    <row r="255" ht="15.75" customHeight="1">
      <c r="D255" s="69"/>
    </row>
    <row r="256" ht="15.75" customHeight="1">
      <c r="D256" s="69"/>
    </row>
    <row r="257" ht="15.75" customHeight="1">
      <c r="D257" s="69"/>
    </row>
    <row r="258" ht="15.75" customHeight="1">
      <c r="D258" s="69"/>
    </row>
    <row r="259" ht="15.75" customHeight="1">
      <c r="D259" s="69"/>
    </row>
    <row r="260" ht="15.75" customHeight="1">
      <c r="D260" s="69"/>
    </row>
    <row r="261" ht="15.75" customHeight="1">
      <c r="D261" s="69"/>
    </row>
    <row r="262" ht="15.75" customHeight="1">
      <c r="D262" s="69"/>
    </row>
    <row r="263" ht="15.75" customHeight="1">
      <c r="D263" s="69"/>
    </row>
    <row r="264" ht="15.75" customHeight="1">
      <c r="D264" s="69"/>
    </row>
    <row r="265" ht="15.75" customHeight="1">
      <c r="D265" s="69"/>
    </row>
    <row r="266" ht="15.75" customHeight="1">
      <c r="D266" s="69"/>
    </row>
    <row r="267" ht="15.75" customHeight="1">
      <c r="D267" s="69"/>
    </row>
    <row r="268" ht="15.75" customHeight="1">
      <c r="D268" s="69"/>
    </row>
    <row r="269" ht="15.75" customHeight="1">
      <c r="D269" s="69"/>
    </row>
    <row r="270" ht="15.75" customHeight="1">
      <c r="D270" s="69"/>
    </row>
    <row r="271" ht="15.75" customHeight="1">
      <c r="D271" s="69"/>
    </row>
    <row r="272" ht="15.75" customHeight="1">
      <c r="D272" s="69"/>
    </row>
    <row r="273" ht="15.75" customHeight="1">
      <c r="D273" s="69"/>
    </row>
    <row r="274" ht="15.75" customHeight="1">
      <c r="D274" s="69"/>
    </row>
    <row r="275" ht="15.75" customHeight="1">
      <c r="D275" s="69"/>
    </row>
    <row r="276" ht="15.75" customHeight="1">
      <c r="D276" s="69"/>
    </row>
    <row r="277" ht="15.75" customHeight="1">
      <c r="D277" s="69"/>
    </row>
    <row r="278" ht="15.75" customHeight="1">
      <c r="D278" s="69"/>
    </row>
    <row r="279" ht="15.75" customHeight="1">
      <c r="D279" s="69"/>
    </row>
    <row r="280" ht="15.75" customHeight="1">
      <c r="D280" s="69"/>
    </row>
    <row r="281" ht="15.75" customHeight="1">
      <c r="D281" s="69"/>
    </row>
    <row r="282" ht="15.75" customHeight="1">
      <c r="D282" s="69"/>
    </row>
    <row r="283" ht="15.75" customHeight="1">
      <c r="D283" s="69"/>
    </row>
    <row r="284" ht="15.75" customHeight="1">
      <c r="D284" s="69"/>
    </row>
    <row r="285" ht="15.75" customHeight="1">
      <c r="D285" s="69"/>
    </row>
    <row r="286" ht="15.75" customHeight="1">
      <c r="D286" s="69"/>
    </row>
    <row r="287" ht="15.75" customHeight="1">
      <c r="D287" s="69"/>
    </row>
    <row r="288" ht="15.75" customHeight="1">
      <c r="D288" s="69"/>
    </row>
    <row r="289" ht="15.75" customHeight="1">
      <c r="D289" s="69"/>
    </row>
    <row r="290" ht="15.75" customHeight="1">
      <c r="D290" s="69"/>
    </row>
    <row r="291" ht="15.75" customHeight="1">
      <c r="D291" s="69"/>
    </row>
    <row r="292" ht="15.75" customHeight="1">
      <c r="D292" s="69"/>
    </row>
    <row r="293" ht="15.75" customHeight="1">
      <c r="D293" s="69"/>
    </row>
    <row r="294" ht="15.75" customHeight="1">
      <c r="D294" s="69"/>
    </row>
    <row r="295" ht="15.75" customHeight="1">
      <c r="D295" s="69"/>
    </row>
    <row r="296" ht="15.75" customHeight="1">
      <c r="D296" s="69"/>
    </row>
    <row r="297" ht="15.75" customHeight="1">
      <c r="D297" s="69"/>
    </row>
    <row r="298" ht="15.75" customHeight="1">
      <c r="D298" s="69"/>
    </row>
    <row r="299" ht="15.75" customHeight="1">
      <c r="D299" s="69"/>
    </row>
    <row r="300" ht="15.75" customHeight="1">
      <c r="D300" s="69"/>
    </row>
    <row r="301" ht="15.75" customHeight="1">
      <c r="D301" s="69"/>
    </row>
    <row r="302" ht="15.75" customHeight="1">
      <c r="D302" s="69"/>
    </row>
    <row r="303" ht="15.75" customHeight="1">
      <c r="D303" s="69"/>
    </row>
    <row r="304" ht="15.75" customHeight="1">
      <c r="D304" s="69"/>
    </row>
    <row r="305" ht="15.75" customHeight="1">
      <c r="D305" s="69"/>
    </row>
    <row r="306" ht="15.75" customHeight="1">
      <c r="D306" s="69"/>
    </row>
    <row r="307" ht="15.75" customHeight="1">
      <c r="D307" s="69"/>
    </row>
    <row r="308" ht="15.75" customHeight="1">
      <c r="D308" s="69"/>
    </row>
    <row r="309" ht="15.75" customHeight="1">
      <c r="D309" s="69"/>
    </row>
    <row r="310" ht="15.75" customHeight="1">
      <c r="D310" s="69"/>
    </row>
    <row r="311" ht="15.75" customHeight="1">
      <c r="D311" s="69"/>
    </row>
    <row r="312" ht="15.75" customHeight="1">
      <c r="D312" s="69"/>
    </row>
    <row r="313" ht="15.75" customHeight="1">
      <c r="D313" s="69"/>
    </row>
    <row r="314" ht="15.75" customHeight="1">
      <c r="D314" s="69"/>
    </row>
    <row r="315" ht="15.75" customHeight="1">
      <c r="D315" s="69"/>
    </row>
    <row r="316" ht="15.75" customHeight="1">
      <c r="D316" s="69"/>
    </row>
    <row r="317" ht="15.75" customHeight="1">
      <c r="D317" s="69"/>
    </row>
    <row r="318" ht="15.75" customHeight="1">
      <c r="D318" s="69"/>
    </row>
    <row r="319" ht="15.75" customHeight="1">
      <c r="D319" s="69"/>
    </row>
    <row r="320" ht="15.75" customHeight="1">
      <c r="D320" s="69"/>
    </row>
    <row r="321" ht="15.75" customHeight="1">
      <c r="D321" s="69"/>
    </row>
    <row r="322" ht="15.75" customHeight="1">
      <c r="D322" s="69"/>
    </row>
    <row r="323" ht="15.75" customHeight="1">
      <c r="D323" s="69"/>
    </row>
    <row r="324" ht="15.75" customHeight="1">
      <c r="D324" s="69"/>
    </row>
    <row r="325" ht="15.75" customHeight="1">
      <c r="D325" s="69"/>
    </row>
    <row r="326" ht="15.75" customHeight="1">
      <c r="D326" s="69"/>
    </row>
    <row r="327" ht="15.75" customHeight="1">
      <c r="D327" s="69"/>
    </row>
    <row r="328" ht="15.75" customHeight="1">
      <c r="D328" s="69"/>
    </row>
    <row r="329" ht="15.75" customHeight="1">
      <c r="D329" s="69"/>
    </row>
    <row r="330" ht="15.75" customHeight="1">
      <c r="D330" s="69"/>
    </row>
    <row r="331" ht="15.75" customHeight="1">
      <c r="D331" s="69"/>
    </row>
    <row r="332" ht="15.75" customHeight="1">
      <c r="D332" s="69"/>
    </row>
    <row r="333" ht="15.75" customHeight="1">
      <c r="D333" s="69"/>
    </row>
    <row r="334" ht="15.75" customHeight="1">
      <c r="D334" s="69"/>
    </row>
    <row r="335" ht="15.75" customHeight="1">
      <c r="D335" s="69"/>
    </row>
    <row r="336" ht="15.75" customHeight="1">
      <c r="D336" s="69"/>
    </row>
    <row r="337" ht="15.75" customHeight="1">
      <c r="D337" s="69"/>
    </row>
    <row r="338" ht="15.75" customHeight="1">
      <c r="D338" s="69"/>
    </row>
    <row r="339" ht="15.75" customHeight="1">
      <c r="D339" s="69"/>
    </row>
    <row r="340" ht="15.75" customHeight="1">
      <c r="D340" s="69"/>
    </row>
    <row r="341" ht="15.75" customHeight="1">
      <c r="D341" s="69"/>
    </row>
    <row r="342" ht="15.75" customHeight="1">
      <c r="D342" s="69"/>
    </row>
    <row r="343" ht="15.75" customHeight="1">
      <c r="D343" s="69"/>
    </row>
    <row r="344" ht="15.75" customHeight="1">
      <c r="D344" s="69"/>
    </row>
    <row r="345" ht="15.75" customHeight="1">
      <c r="D345" s="69"/>
    </row>
    <row r="346" ht="15.75" customHeight="1">
      <c r="D346" s="69"/>
    </row>
    <row r="347" ht="15.75" customHeight="1">
      <c r="D347" s="69"/>
    </row>
    <row r="348" ht="15.75" customHeight="1">
      <c r="D348" s="69"/>
    </row>
    <row r="349" ht="15.75" customHeight="1">
      <c r="D349" s="69"/>
    </row>
    <row r="350" ht="15.75" customHeight="1">
      <c r="D350" s="69"/>
    </row>
    <row r="351" ht="15.75" customHeight="1">
      <c r="D351" s="69"/>
    </row>
    <row r="352" ht="15.75" customHeight="1">
      <c r="D352" s="69"/>
    </row>
    <row r="353" ht="15.75" customHeight="1">
      <c r="D353" s="69"/>
    </row>
    <row r="354" ht="15.75" customHeight="1">
      <c r="D354" s="69"/>
    </row>
    <row r="355" ht="15.75" customHeight="1">
      <c r="D355" s="69"/>
    </row>
    <row r="356" ht="15.75" customHeight="1">
      <c r="D356" s="69"/>
    </row>
    <row r="357" ht="15.75" customHeight="1">
      <c r="D357" s="69"/>
    </row>
    <row r="358" ht="15.75" customHeight="1">
      <c r="D358" s="69"/>
    </row>
    <row r="359" ht="15.75" customHeight="1">
      <c r="D359" s="69"/>
    </row>
    <row r="360" ht="15.75" customHeight="1">
      <c r="D360" s="69"/>
    </row>
    <row r="361" ht="15.75" customHeight="1">
      <c r="D361" s="69"/>
    </row>
    <row r="362" ht="15.75" customHeight="1">
      <c r="D362" s="69"/>
    </row>
    <row r="363" ht="15.75" customHeight="1">
      <c r="D363" s="69"/>
    </row>
    <row r="364" ht="15.75" customHeight="1">
      <c r="D364" s="69"/>
    </row>
    <row r="365" ht="15.75" customHeight="1">
      <c r="D365" s="69"/>
    </row>
    <row r="366" ht="15.75" customHeight="1">
      <c r="D366" s="69"/>
    </row>
    <row r="367" ht="15.75" customHeight="1">
      <c r="D367" s="69"/>
    </row>
    <row r="368" ht="15.75" customHeight="1">
      <c r="D368" s="69"/>
    </row>
    <row r="369" ht="15.75" customHeight="1">
      <c r="D369" s="69"/>
    </row>
    <row r="370" ht="15.75" customHeight="1">
      <c r="D370" s="69"/>
    </row>
    <row r="371" ht="15.75" customHeight="1">
      <c r="D371" s="69"/>
    </row>
    <row r="372" ht="15.75" customHeight="1">
      <c r="D372" s="69"/>
    </row>
    <row r="373" ht="15.75" customHeight="1">
      <c r="D373" s="69"/>
    </row>
    <row r="374" ht="15.75" customHeight="1">
      <c r="D374" s="69"/>
    </row>
    <row r="375" ht="15.75" customHeight="1">
      <c r="D375" s="69"/>
    </row>
    <row r="376" ht="15.75" customHeight="1">
      <c r="D376" s="69"/>
    </row>
    <row r="377" ht="15.75" customHeight="1">
      <c r="D377" s="69"/>
    </row>
    <row r="378" ht="15.75" customHeight="1">
      <c r="D378" s="69"/>
    </row>
    <row r="379" ht="15.75" customHeight="1">
      <c r="D379" s="69"/>
    </row>
    <row r="380" ht="15.75" customHeight="1">
      <c r="D380" s="69"/>
    </row>
    <row r="381" ht="15.75" customHeight="1">
      <c r="D381" s="69"/>
    </row>
    <row r="382" ht="15.75" customHeight="1">
      <c r="D382" s="69"/>
    </row>
    <row r="383" ht="15.75" customHeight="1">
      <c r="D383" s="69"/>
    </row>
    <row r="384" ht="15.75" customHeight="1">
      <c r="D384" s="69"/>
    </row>
    <row r="385" ht="15.75" customHeight="1">
      <c r="D385" s="69"/>
    </row>
    <row r="386" ht="15.75" customHeight="1">
      <c r="D386" s="69"/>
    </row>
    <row r="387" ht="15.75" customHeight="1">
      <c r="D387" s="69"/>
    </row>
    <row r="388" ht="15.75" customHeight="1">
      <c r="D388" s="69"/>
    </row>
    <row r="389" ht="15.75" customHeight="1">
      <c r="D389" s="69"/>
    </row>
    <row r="390" ht="15.75" customHeight="1">
      <c r="D390" s="69"/>
    </row>
    <row r="391" ht="15.75" customHeight="1">
      <c r="D391" s="69"/>
    </row>
    <row r="392" ht="15.75" customHeight="1">
      <c r="D392" s="69"/>
    </row>
    <row r="393" ht="15.75" customHeight="1">
      <c r="D393" s="69"/>
    </row>
    <row r="394" ht="15.75" customHeight="1">
      <c r="D394" s="69"/>
    </row>
    <row r="395" ht="15.75" customHeight="1">
      <c r="D395" s="69"/>
    </row>
    <row r="396" ht="15.75" customHeight="1">
      <c r="D396" s="69"/>
    </row>
    <row r="397" ht="15.75" customHeight="1">
      <c r="D397" s="69"/>
    </row>
    <row r="398" ht="15.75" customHeight="1">
      <c r="D398" s="69"/>
    </row>
    <row r="399" ht="15.75" customHeight="1">
      <c r="D399" s="69"/>
    </row>
    <row r="400" ht="15.75" customHeight="1">
      <c r="D400" s="69"/>
    </row>
    <row r="401" ht="15.75" customHeight="1">
      <c r="D401" s="69"/>
    </row>
    <row r="402" ht="15.75" customHeight="1">
      <c r="D402" s="69"/>
    </row>
    <row r="403" ht="15.75" customHeight="1">
      <c r="D403" s="69"/>
    </row>
    <row r="404" ht="15.75" customHeight="1">
      <c r="D404" s="69"/>
    </row>
    <row r="405" ht="15.75" customHeight="1">
      <c r="D405" s="69"/>
    </row>
    <row r="406" ht="15.75" customHeight="1">
      <c r="D406" s="69"/>
    </row>
    <row r="407" ht="15.75" customHeight="1">
      <c r="D407" s="69"/>
    </row>
    <row r="408" ht="15.75" customHeight="1">
      <c r="D408" s="69"/>
    </row>
    <row r="409" ht="15.75" customHeight="1">
      <c r="D409" s="69"/>
    </row>
    <row r="410" ht="15.75" customHeight="1">
      <c r="D410" s="69"/>
    </row>
  </sheetData>
  <sheetProtection/>
  <mergeCells count="422">
    <mergeCell ref="AG63:AH64"/>
    <mergeCell ref="BG86:BK86"/>
    <mergeCell ref="AI65:AI66"/>
    <mergeCell ref="AV37:AX40"/>
    <mergeCell ref="AV61:AX64"/>
    <mergeCell ref="AS49:AU50"/>
    <mergeCell ref="AS53:AU54"/>
    <mergeCell ref="BI16:BI70"/>
    <mergeCell ref="BJ16:BJ70"/>
    <mergeCell ref="BK16:BK70"/>
    <mergeCell ref="AS27:AU28"/>
    <mergeCell ref="AS33:AU34"/>
    <mergeCell ref="AG23:AH24"/>
    <mergeCell ref="AG29:AH30"/>
    <mergeCell ref="AG31:AH32"/>
    <mergeCell ref="AG55:AH56"/>
    <mergeCell ref="AG53:AH54"/>
    <mergeCell ref="AG33:AH34"/>
    <mergeCell ref="AI33:AI34"/>
    <mergeCell ref="AI37:AI38"/>
    <mergeCell ref="Q2:Y2"/>
    <mergeCell ref="AU2:BE4"/>
    <mergeCell ref="F3:H4"/>
    <mergeCell ref="I3:K4"/>
    <mergeCell ref="L3:AL4"/>
    <mergeCell ref="BG3:BH4"/>
    <mergeCell ref="P6:S6"/>
    <mergeCell ref="T6:U6"/>
    <mergeCell ref="V6:Y6"/>
    <mergeCell ref="Z6:AK6"/>
    <mergeCell ref="AL6:AQ6"/>
    <mergeCell ref="Z7:AA8"/>
    <mergeCell ref="AB7:AC8"/>
    <mergeCell ref="AD7:AE8"/>
    <mergeCell ref="AN7:AO8"/>
    <mergeCell ref="AP7:AQ8"/>
    <mergeCell ref="P7:Q8"/>
    <mergeCell ref="R7:S8"/>
    <mergeCell ref="T7:U8"/>
    <mergeCell ref="V7:W8"/>
    <mergeCell ref="AJ7:AK8"/>
    <mergeCell ref="AL7:AM8"/>
    <mergeCell ref="X7:Y8"/>
    <mergeCell ref="AI9:AR10"/>
    <mergeCell ref="AU6:BC7"/>
    <mergeCell ref="BD6:BE7"/>
    <mergeCell ref="BF6:BH7"/>
    <mergeCell ref="AF7:AG8"/>
    <mergeCell ref="AH7:AI8"/>
    <mergeCell ref="E6:O8"/>
    <mergeCell ref="AS9:AX9"/>
    <mergeCell ref="AY9:BH10"/>
    <mergeCell ref="AS10:AU10"/>
    <mergeCell ref="AV10:AX10"/>
    <mergeCell ref="E9:F10"/>
    <mergeCell ref="G9:O10"/>
    <mergeCell ref="P9:V10"/>
    <mergeCell ref="W9:AF10"/>
    <mergeCell ref="AG9:AH10"/>
    <mergeCell ref="E11:F16"/>
    <mergeCell ref="G11:O16"/>
    <mergeCell ref="P11:V12"/>
    <mergeCell ref="W11:AE11"/>
    <mergeCell ref="P13:V14"/>
    <mergeCell ref="W14:AE14"/>
    <mergeCell ref="W16:AE16"/>
    <mergeCell ref="AF11:AF12"/>
    <mergeCell ref="AI11:AI12"/>
    <mergeCell ref="AJ11:AP12"/>
    <mergeCell ref="AQ11:AR12"/>
    <mergeCell ref="AS11:AU11"/>
    <mergeCell ref="AQ16:AR16"/>
    <mergeCell ref="AG15:AH16"/>
    <mergeCell ref="AS12:AU12"/>
    <mergeCell ref="AS13:AU14"/>
    <mergeCell ref="AG11:AH12"/>
    <mergeCell ref="AV11:AX11"/>
    <mergeCell ref="AY11:BG12"/>
    <mergeCell ref="BH11:BH12"/>
    <mergeCell ref="W12:AE12"/>
    <mergeCell ref="AV12:AX12"/>
    <mergeCell ref="W13:AE13"/>
    <mergeCell ref="AI13:AI14"/>
    <mergeCell ref="AJ13:AP14"/>
    <mergeCell ref="AV13:AX14"/>
    <mergeCell ref="AY13:BG14"/>
    <mergeCell ref="BH13:BH14"/>
    <mergeCell ref="AQ14:AR14"/>
    <mergeCell ref="P15:V16"/>
    <mergeCell ref="W15:AE15"/>
    <mergeCell ref="AI15:AI16"/>
    <mergeCell ref="AJ15:AP16"/>
    <mergeCell ref="AS15:AU16"/>
    <mergeCell ref="AV15:AX16"/>
    <mergeCell ref="AY15:BG16"/>
    <mergeCell ref="AG13:AH14"/>
    <mergeCell ref="BL16:BL70"/>
    <mergeCell ref="AF17:AF18"/>
    <mergeCell ref="AI17:AI18"/>
    <mergeCell ref="AJ17:AP18"/>
    <mergeCell ref="AI21:AI22"/>
    <mergeCell ref="AJ21:AP22"/>
    <mergeCell ref="AS23:AU24"/>
    <mergeCell ref="AQ17:AR18"/>
    <mergeCell ref="AV17:AX18"/>
    <mergeCell ref="AY17:BG18"/>
    <mergeCell ref="E17:F22"/>
    <mergeCell ref="G17:O22"/>
    <mergeCell ref="P17:V18"/>
    <mergeCell ref="W17:AE17"/>
    <mergeCell ref="P21:V22"/>
    <mergeCell ref="W21:AE21"/>
    <mergeCell ref="W22:AE22"/>
    <mergeCell ref="AQ20:AR20"/>
    <mergeCell ref="AS21:AU22"/>
    <mergeCell ref="AV21:AX22"/>
    <mergeCell ref="AY21:BG22"/>
    <mergeCell ref="AQ22:AR22"/>
    <mergeCell ref="AS17:AU18"/>
    <mergeCell ref="AS19:AU20"/>
    <mergeCell ref="BH17:BH18"/>
    <mergeCell ref="W18:AE18"/>
    <mergeCell ref="P19:V20"/>
    <mergeCell ref="W19:AE19"/>
    <mergeCell ref="AI19:AI20"/>
    <mergeCell ref="AJ19:AP20"/>
    <mergeCell ref="AV19:AX20"/>
    <mergeCell ref="AY19:BG20"/>
    <mergeCell ref="BH19:BH20"/>
    <mergeCell ref="W20:AE20"/>
    <mergeCell ref="E23:F28"/>
    <mergeCell ref="G23:O28"/>
    <mergeCell ref="P23:V24"/>
    <mergeCell ref="W23:AE23"/>
    <mergeCell ref="P27:V28"/>
    <mergeCell ref="W27:AE27"/>
    <mergeCell ref="AF23:AF24"/>
    <mergeCell ref="AI23:AI24"/>
    <mergeCell ref="AJ23:AP24"/>
    <mergeCell ref="AQ23:AR24"/>
    <mergeCell ref="AG51:AH52"/>
    <mergeCell ref="AF29:AF30"/>
    <mergeCell ref="AI29:AI30"/>
    <mergeCell ref="AJ29:AP30"/>
    <mergeCell ref="AQ29:AR30"/>
    <mergeCell ref="AQ34:AR34"/>
    <mergeCell ref="AV23:AX24"/>
    <mergeCell ref="AY23:BG24"/>
    <mergeCell ref="AQ26:AR26"/>
    <mergeCell ref="BH23:BH24"/>
    <mergeCell ref="W24:AE24"/>
    <mergeCell ref="P25:V26"/>
    <mergeCell ref="W25:AE25"/>
    <mergeCell ref="AI25:AI26"/>
    <mergeCell ref="AJ25:AP26"/>
    <mergeCell ref="AV25:AX26"/>
    <mergeCell ref="AY25:BG26"/>
    <mergeCell ref="BH25:BH26"/>
    <mergeCell ref="W26:AE26"/>
    <mergeCell ref="AV27:AX28"/>
    <mergeCell ref="AY27:BG28"/>
    <mergeCell ref="W28:AE28"/>
    <mergeCell ref="AQ28:AR28"/>
    <mergeCell ref="AI27:AI28"/>
    <mergeCell ref="AJ27:AP28"/>
    <mergeCell ref="AS25:AU26"/>
    <mergeCell ref="E29:F34"/>
    <mergeCell ref="G29:O34"/>
    <mergeCell ref="P29:V30"/>
    <mergeCell ref="W29:AE29"/>
    <mergeCell ref="P33:V34"/>
    <mergeCell ref="W33:AE33"/>
    <mergeCell ref="P31:V32"/>
    <mergeCell ref="BH29:BH30"/>
    <mergeCell ref="W30:AE30"/>
    <mergeCell ref="W31:AE31"/>
    <mergeCell ref="AI31:AI32"/>
    <mergeCell ref="AJ31:AP32"/>
    <mergeCell ref="AV31:AX32"/>
    <mergeCell ref="AV29:AX30"/>
    <mergeCell ref="AY29:BG30"/>
    <mergeCell ref="AQ32:AR32"/>
    <mergeCell ref="BH31:BH32"/>
    <mergeCell ref="G35:O40"/>
    <mergeCell ref="P35:V36"/>
    <mergeCell ref="W35:AE35"/>
    <mergeCell ref="P39:V40"/>
    <mergeCell ref="W39:AE39"/>
    <mergeCell ref="AS29:AU30"/>
    <mergeCell ref="AS31:AU32"/>
    <mergeCell ref="W32:AE32"/>
    <mergeCell ref="AQ40:AR40"/>
    <mergeCell ref="AI39:AI40"/>
    <mergeCell ref="AV33:AX34"/>
    <mergeCell ref="AY33:BG34"/>
    <mergeCell ref="W34:AE34"/>
    <mergeCell ref="BH35:BH36"/>
    <mergeCell ref="AF35:AF36"/>
    <mergeCell ref="AI35:AI36"/>
    <mergeCell ref="AJ33:AP34"/>
    <mergeCell ref="AQ35:AR36"/>
    <mergeCell ref="AG35:AH36"/>
    <mergeCell ref="AS35:AU36"/>
    <mergeCell ref="AY31:BG32"/>
    <mergeCell ref="AY37:BG38"/>
    <mergeCell ref="BH37:BH38"/>
    <mergeCell ref="AY39:BG40"/>
    <mergeCell ref="AJ35:AP36"/>
    <mergeCell ref="AJ39:AP40"/>
    <mergeCell ref="AJ37:AP38"/>
    <mergeCell ref="AV35:AX36"/>
    <mergeCell ref="AY35:BG36"/>
    <mergeCell ref="AQ38:AR38"/>
    <mergeCell ref="E35:F40"/>
    <mergeCell ref="W45:AE45"/>
    <mergeCell ref="W46:AE46"/>
    <mergeCell ref="P43:V44"/>
    <mergeCell ref="AQ41:AR42"/>
    <mergeCell ref="W36:AE36"/>
    <mergeCell ref="P37:V38"/>
    <mergeCell ref="W37:AE37"/>
    <mergeCell ref="W38:AE38"/>
    <mergeCell ref="W40:AE40"/>
    <mergeCell ref="E41:F46"/>
    <mergeCell ref="G41:O46"/>
    <mergeCell ref="P41:V42"/>
    <mergeCell ref="W41:AE41"/>
    <mergeCell ref="P45:V46"/>
    <mergeCell ref="AI41:AI42"/>
    <mergeCell ref="AG45:AH46"/>
    <mergeCell ref="AY41:BG42"/>
    <mergeCell ref="AQ44:AR44"/>
    <mergeCell ref="AJ41:AP42"/>
    <mergeCell ref="AY45:BG46"/>
    <mergeCell ref="AI45:AI46"/>
    <mergeCell ref="AJ45:AP46"/>
    <mergeCell ref="AV45:AX46"/>
    <mergeCell ref="AQ46:AR46"/>
    <mergeCell ref="AV41:AX42"/>
    <mergeCell ref="BH41:BH42"/>
    <mergeCell ref="W42:AE42"/>
    <mergeCell ref="W43:AE43"/>
    <mergeCell ref="AI43:AI44"/>
    <mergeCell ref="AJ43:AP44"/>
    <mergeCell ref="AV43:AX44"/>
    <mergeCell ref="AY43:BG44"/>
    <mergeCell ref="BH43:BH44"/>
    <mergeCell ref="W44:AE44"/>
    <mergeCell ref="AF41:AF42"/>
    <mergeCell ref="E47:F58"/>
    <mergeCell ref="G47:I58"/>
    <mergeCell ref="J47:O52"/>
    <mergeCell ref="P47:V48"/>
    <mergeCell ref="P51:V52"/>
    <mergeCell ref="J53:O58"/>
    <mergeCell ref="P53:V54"/>
    <mergeCell ref="P57:V58"/>
    <mergeCell ref="P49:V50"/>
    <mergeCell ref="W47:AE47"/>
    <mergeCell ref="AF47:AF48"/>
    <mergeCell ref="AI47:AI48"/>
    <mergeCell ref="W50:AE50"/>
    <mergeCell ref="W51:AE51"/>
    <mergeCell ref="AI51:AI52"/>
    <mergeCell ref="W52:AE52"/>
    <mergeCell ref="W49:AE49"/>
    <mergeCell ref="AI49:AI50"/>
    <mergeCell ref="AG49:AH50"/>
    <mergeCell ref="AV49:AX50"/>
    <mergeCell ref="AY49:BG50"/>
    <mergeCell ref="AV47:AX48"/>
    <mergeCell ref="AQ50:AR50"/>
    <mergeCell ref="AY47:BG48"/>
    <mergeCell ref="AS47:AU48"/>
    <mergeCell ref="W53:AE53"/>
    <mergeCell ref="AF53:AF54"/>
    <mergeCell ref="AI53:AI54"/>
    <mergeCell ref="W56:AE56"/>
    <mergeCell ref="BH47:BH48"/>
    <mergeCell ref="W48:AE48"/>
    <mergeCell ref="BH49:BH50"/>
    <mergeCell ref="AJ47:AP48"/>
    <mergeCell ref="AQ47:AR48"/>
    <mergeCell ref="AQ53:AR54"/>
    <mergeCell ref="AV53:AX54"/>
    <mergeCell ref="AQ56:AR56"/>
    <mergeCell ref="AY53:BG54"/>
    <mergeCell ref="AJ51:AP52"/>
    <mergeCell ref="AS51:AU52"/>
    <mergeCell ref="AV51:AX52"/>
    <mergeCell ref="AY51:BG52"/>
    <mergeCell ref="AQ52:AR52"/>
    <mergeCell ref="AS55:AU56"/>
    <mergeCell ref="BH53:BH54"/>
    <mergeCell ref="W54:AE54"/>
    <mergeCell ref="P55:V56"/>
    <mergeCell ref="W55:AE55"/>
    <mergeCell ref="AI55:AI56"/>
    <mergeCell ref="AJ55:AP56"/>
    <mergeCell ref="AV55:AX56"/>
    <mergeCell ref="AY55:BG56"/>
    <mergeCell ref="BH55:BH56"/>
    <mergeCell ref="AJ53:AP54"/>
    <mergeCell ref="AV57:AX58"/>
    <mergeCell ref="AY57:BG58"/>
    <mergeCell ref="W58:AE58"/>
    <mergeCell ref="AQ58:AR58"/>
    <mergeCell ref="W57:AE57"/>
    <mergeCell ref="AG57:AH58"/>
    <mergeCell ref="AI57:AI58"/>
    <mergeCell ref="AJ57:AP58"/>
    <mergeCell ref="P59:V60"/>
    <mergeCell ref="W59:AE59"/>
    <mergeCell ref="P63:V64"/>
    <mergeCell ref="W63:AE63"/>
    <mergeCell ref="W60:AE60"/>
    <mergeCell ref="P61:V62"/>
    <mergeCell ref="W61:AE61"/>
    <mergeCell ref="W62:AE62"/>
    <mergeCell ref="W64:AE64"/>
    <mergeCell ref="BH59:BH60"/>
    <mergeCell ref="AY61:BG62"/>
    <mergeCell ref="BH61:BH62"/>
    <mergeCell ref="AY63:BG64"/>
    <mergeCell ref="AS63:AU64"/>
    <mergeCell ref="AI63:AI64"/>
    <mergeCell ref="AJ63:AP64"/>
    <mergeCell ref="AI61:AI62"/>
    <mergeCell ref="AJ61:AP62"/>
    <mergeCell ref="AS61:AU62"/>
    <mergeCell ref="W65:AE65"/>
    <mergeCell ref="AG65:AH66"/>
    <mergeCell ref="AJ65:AP66"/>
    <mergeCell ref="AV59:AX60"/>
    <mergeCell ref="AY59:BG60"/>
    <mergeCell ref="AQ62:AR62"/>
    <mergeCell ref="AQ64:AR64"/>
    <mergeCell ref="AF59:AF60"/>
    <mergeCell ref="AI59:AI60"/>
    <mergeCell ref="AJ59:AP60"/>
    <mergeCell ref="E59:F64"/>
    <mergeCell ref="G59:O64"/>
    <mergeCell ref="AQ59:AR60"/>
    <mergeCell ref="AS65:AU66"/>
    <mergeCell ref="AV65:AX66"/>
    <mergeCell ref="AY65:BG66"/>
    <mergeCell ref="W66:AE66"/>
    <mergeCell ref="E65:F66"/>
    <mergeCell ref="G65:O66"/>
    <mergeCell ref="P65:V66"/>
    <mergeCell ref="E67:F67"/>
    <mergeCell ref="G67:O67"/>
    <mergeCell ref="P67:V67"/>
    <mergeCell ref="W67:AE67"/>
    <mergeCell ref="AG67:AH67"/>
    <mergeCell ref="AJ67:AP67"/>
    <mergeCell ref="AQ67:AR67"/>
    <mergeCell ref="AS67:AU67"/>
    <mergeCell ref="AV67:AX67"/>
    <mergeCell ref="AY67:BG67"/>
    <mergeCell ref="AJ68:AR68"/>
    <mergeCell ref="AT68:AX68"/>
    <mergeCell ref="AY68:BH68"/>
    <mergeCell ref="AZ72:BB72"/>
    <mergeCell ref="BD72:BF72"/>
    <mergeCell ref="BH72:BJ72"/>
    <mergeCell ref="AI69:AP70"/>
    <mergeCell ref="AQ69:AR70"/>
    <mergeCell ref="AS69:AX69"/>
    <mergeCell ref="AY69:BG70"/>
    <mergeCell ref="BH69:BH70"/>
    <mergeCell ref="AS70:AX70"/>
    <mergeCell ref="E74:F74"/>
    <mergeCell ref="J74:K74"/>
    <mergeCell ref="S74:T74"/>
    <mergeCell ref="AR74:BI75"/>
    <mergeCell ref="E71:AK72"/>
    <mergeCell ref="AV71:AY71"/>
    <mergeCell ref="AZ71:BC71"/>
    <mergeCell ref="BD71:BF71"/>
    <mergeCell ref="BG71:BJ71"/>
    <mergeCell ref="AV72:AY72"/>
    <mergeCell ref="AS83:AT85"/>
    <mergeCell ref="AU83:BK85"/>
    <mergeCell ref="AN79:AP79"/>
    <mergeCell ref="G73:I74"/>
    <mergeCell ref="L73:N74"/>
    <mergeCell ref="P73:R74"/>
    <mergeCell ref="E76:H77"/>
    <mergeCell ref="I76:AC77"/>
    <mergeCell ref="AR79:BI79"/>
    <mergeCell ref="BD76:BK76"/>
    <mergeCell ref="AU80:BK81"/>
    <mergeCell ref="E82:E85"/>
    <mergeCell ref="F82:F85"/>
    <mergeCell ref="G82:AB82"/>
    <mergeCell ref="AN75:AP75"/>
    <mergeCell ref="AC82:AT82"/>
    <mergeCell ref="AU82:BK82"/>
    <mergeCell ref="G83:AB85"/>
    <mergeCell ref="AC83:AR85"/>
    <mergeCell ref="AR77:BI78"/>
    <mergeCell ref="AG17:AH18"/>
    <mergeCell ref="AG19:AH20"/>
    <mergeCell ref="AG21:AH22"/>
    <mergeCell ref="AG25:AH26"/>
    <mergeCell ref="AG59:AH60"/>
    <mergeCell ref="AG61:AH62"/>
    <mergeCell ref="AG37:AH38"/>
    <mergeCell ref="AG27:AH28"/>
    <mergeCell ref="AS59:AU60"/>
    <mergeCell ref="AG47:AH48"/>
    <mergeCell ref="AS57:AU58"/>
    <mergeCell ref="AJ49:AP50"/>
    <mergeCell ref="AG41:AH42"/>
    <mergeCell ref="AG43:AH44"/>
    <mergeCell ref="AS37:AU38"/>
    <mergeCell ref="AS43:AU44"/>
    <mergeCell ref="AS39:AU40"/>
    <mergeCell ref="AS41:AU42"/>
    <mergeCell ref="AG39:AH40"/>
    <mergeCell ref="AS45:AU46"/>
  </mergeCells>
  <conditionalFormatting sqref="W11:AE64">
    <cfRule type="cellIs" priority="1" dxfId="24" operator="equal" stopIfTrue="1">
      <formula>0</formula>
    </cfRule>
  </conditionalFormatting>
  <dataValidations count="1">
    <dataValidation type="list" allowBlank="1" showInputMessage="1" showErrorMessage="1" sqref="BG3:BH4">
      <formula1>$BN$1:$BN$3</formula1>
    </dataValidation>
  </dataValidations>
  <printOptions horizontalCentered="1"/>
  <pageMargins left="0.3937007874015748" right="0" top="0.7874015748031497" bottom="0.3937007874015748" header="0.5118110236220472" footer="0.5118110236220472"/>
  <pageSetup fitToHeight="1" fitToWidth="1" horizontalDpi="600" verticalDpi="60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dimension ref="D1:M21"/>
  <sheetViews>
    <sheetView zoomScalePageLayoutView="0" workbookViewId="0" topLeftCell="A1">
      <selection activeCell="F17" sqref="F17"/>
    </sheetView>
  </sheetViews>
  <sheetFormatPr defaultColWidth="9.00390625" defaultRowHeight="13.5"/>
  <cols>
    <col min="1" max="3" width="1.37890625" style="76" customWidth="1"/>
    <col min="4" max="4" width="16.875" style="76" bestFit="1" customWidth="1"/>
    <col min="5" max="5" width="11.375" style="76" bestFit="1" customWidth="1"/>
    <col min="6" max="9" width="9.00390625" style="76" customWidth="1"/>
    <col min="10" max="10" width="9.125" style="76" bestFit="1" customWidth="1"/>
    <col min="11" max="16384" width="9.00390625" style="76" customWidth="1"/>
  </cols>
  <sheetData>
    <row r="1" ht="12.75">
      <c r="D1" s="76" t="s">
        <v>138</v>
      </c>
    </row>
    <row r="2" spans="4:6" ht="12.75">
      <c r="D2" s="98">
        <v>0</v>
      </c>
      <c r="E2" s="100"/>
      <c r="F2" s="96">
        <v>1</v>
      </c>
    </row>
    <row r="3" spans="4:10" ht="13.5" customHeight="1">
      <c r="D3" s="99">
        <v>42095</v>
      </c>
      <c r="E3" s="101" t="s">
        <v>131</v>
      </c>
      <c r="F3" s="97">
        <v>2</v>
      </c>
      <c r="G3" s="77"/>
      <c r="H3" s="77"/>
      <c r="I3" s="77"/>
      <c r="J3" s="78"/>
    </row>
    <row r="4" spans="4:11" ht="13.5" customHeight="1">
      <c r="D4" s="99">
        <v>43191</v>
      </c>
      <c r="E4" s="101" t="s">
        <v>131</v>
      </c>
      <c r="F4" s="97">
        <v>3</v>
      </c>
      <c r="G4" s="77"/>
      <c r="H4" s="77"/>
      <c r="I4" s="77"/>
      <c r="J4" s="105">
        <v>42825</v>
      </c>
      <c r="K4" s="76">
        <f>VLOOKUP(J4,D2:F5,3)</f>
        <v>2</v>
      </c>
    </row>
    <row r="5" spans="4:10" ht="13.5" customHeight="1">
      <c r="D5" s="99">
        <f ca="1">DATE(YEAR(TODAY()),4,1)</f>
        <v>45017</v>
      </c>
      <c r="E5" s="101" t="s">
        <v>130</v>
      </c>
      <c r="F5" s="97"/>
      <c r="G5" s="77"/>
      <c r="H5" s="77"/>
      <c r="I5" s="77"/>
      <c r="J5" s="78"/>
    </row>
    <row r="6" spans="4:10" ht="12.75">
      <c r="D6" s="79"/>
      <c r="E6" s="80"/>
      <c r="F6" s="80"/>
      <c r="G6" s="80"/>
      <c r="H6" s="80"/>
      <c r="I6" s="80"/>
      <c r="J6" s="81"/>
    </row>
    <row r="8" ht="15.75">
      <c r="D8" s="102" t="s">
        <v>139</v>
      </c>
    </row>
    <row r="9" ht="15.75">
      <c r="D9" s="102" t="s">
        <v>140</v>
      </c>
    </row>
    <row r="10" ht="12.75">
      <c r="F10" s="82"/>
    </row>
    <row r="14" ht="11.25" customHeight="1">
      <c r="M14"/>
    </row>
    <row r="15" spans="4:13" ht="11.25" customHeight="1">
      <c r="D15" s="76" t="s">
        <v>133</v>
      </c>
      <c r="M15"/>
    </row>
    <row r="16" spans="4:5" ht="12.75">
      <c r="D16" s="96">
        <v>0</v>
      </c>
      <c r="E16" s="96">
        <v>1</v>
      </c>
    </row>
    <row r="17" spans="4:5" ht="12.75">
      <c r="D17" s="96">
        <v>6</v>
      </c>
      <c r="E17" s="96">
        <v>2</v>
      </c>
    </row>
    <row r="18" spans="4:5" ht="12.75">
      <c r="D18" s="96">
        <v>15</v>
      </c>
      <c r="E18" s="96">
        <v>3</v>
      </c>
    </row>
    <row r="19" spans="4:5" ht="12.75">
      <c r="D19" s="96">
        <v>24</v>
      </c>
      <c r="E19" s="96">
        <v>4</v>
      </c>
    </row>
    <row r="20" spans="4:5" ht="12.75">
      <c r="D20" s="96">
        <v>33</v>
      </c>
      <c r="E20" s="96">
        <v>5</v>
      </c>
    </row>
    <row r="21" spans="4:5" ht="12.75">
      <c r="D21" s="96">
        <v>42</v>
      </c>
      <c r="E21" s="96">
        <v>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otsuki 03</cp:lastModifiedBy>
  <cp:lastPrinted>2022-04-07T05:06:18Z</cp:lastPrinted>
  <dcterms:created xsi:type="dcterms:W3CDTF">1997-01-08T22:48:59Z</dcterms:created>
  <dcterms:modified xsi:type="dcterms:W3CDTF">2023-03-22T00:22:48Z</dcterms:modified>
  <cp:category/>
  <cp:version/>
  <cp:contentType/>
  <cp:contentStatus/>
</cp:coreProperties>
</file>